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tabRatio="659" activeTab="6"/>
  </bookViews>
  <sheets>
    <sheet name="し尿概況１" sheetId="1" r:id="rId1"/>
    <sheet name="し尿概況２" sheetId="2" r:id="rId2"/>
    <sheet name="し尿人口内訳" sheetId="3" r:id="rId3"/>
    <sheet name="し尿収集状況" sheetId="4" r:id="rId4"/>
    <sheet name="し尿処理内訳" sheetId="5" r:id="rId5"/>
    <sheet name="残渣処分内訳" sheetId="6" r:id="rId6"/>
    <sheet name="し尿業者" sheetId="7" r:id="rId7"/>
  </sheets>
  <externalReferences>
    <externalReference r:id="rId10"/>
  </externalReferences>
  <definedNames>
    <definedName name="_xlnm.Print_Area" localSheetId="0">'し尿概況１'!$A$1:$I$33</definedName>
    <definedName name="_xlnm.Print_Area" localSheetId="6">'し尿業者'!$A$1:$G$71</definedName>
    <definedName name="_xlnm.Print_Area" localSheetId="3">'し尿収集状況'!$A$1:$M$74</definedName>
    <definedName name="_xlnm.Print_Area" localSheetId="4">'し尿処理内訳'!$A$1:$R$74</definedName>
    <definedName name="_xlnm.Print_Area" localSheetId="2">'し尿人口内訳'!$A$1:$O$77</definedName>
    <definedName name="_xlnm.Print_Area" localSheetId="5">'残渣処分内訳'!$A$1:$M$76</definedName>
  </definedNames>
  <calcPr fullCalcOnLoad="1"/>
</workbook>
</file>

<file path=xl/sharedStrings.xml><?xml version="1.0" encoding="utf-8"?>
<sst xmlns="http://schemas.openxmlformats.org/spreadsheetml/2006/main" count="910" uniqueCount="405">
  <si>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</si>
  <si>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</si>
  <si>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</si>
  <si>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</si>
  <si>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</si>
  <si>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</si>
  <si>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</si>
  <si>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</si>
  <si>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</si>
  <si>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</si>
  <si>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</si>
  <si>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</si>
  <si>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</si>
  <si>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市町村名</t>
  </si>
  <si>
    <t>市　計</t>
  </si>
  <si>
    <t>町村計</t>
  </si>
  <si>
    <t>県合計</t>
  </si>
  <si>
    <t>設楽町</t>
  </si>
  <si>
    <t>東栄町</t>
  </si>
  <si>
    <t>豊根村</t>
  </si>
  <si>
    <t>小坂井町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</si>
  <si>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</si>
  <si>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</si>
  <si>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</si>
  <si>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</si>
  <si>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</si>
  <si>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</si>
  <si>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</si>
  <si>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</si>
  <si>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</si>
  <si>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</si>
  <si>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</si>
  <si>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</si>
  <si>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</si>
  <si>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</si>
  <si>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</si>
  <si>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</si>
  <si>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</si>
  <si>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</si>
  <si>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</si>
  <si>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</si>
  <si>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</si>
  <si>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</si>
  <si>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</si>
  <si>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</si>
  <si>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</si>
  <si>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</si>
  <si>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</si>
  <si>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</si>
  <si>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</si>
  <si>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</si>
  <si>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</si>
  <si>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</si>
  <si>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</si>
  <si>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</si>
  <si>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</si>
  <si>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</si>
  <si>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日進市</t>
  </si>
  <si>
    <t>東郷町</t>
  </si>
  <si>
    <t>長久手町</t>
  </si>
  <si>
    <t>計</t>
  </si>
  <si>
    <t>総合計</t>
  </si>
  <si>
    <t>合　計</t>
  </si>
  <si>
    <t>直　営</t>
  </si>
  <si>
    <t>委　託</t>
  </si>
  <si>
    <t>許　可</t>
  </si>
  <si>
    <t>エ　し尿処理の状況</t>
  </si>
  <si>
    <t>し尿処理施設</t>
  </si>
  <si>
    <t>下水道投入</t>
  </si>
  <si>
    <t>その他</t>
  </si>
  <si>
    <t>し尿</t>
  </si>
  <si>
    <t>浄化槽汚泥</t>
  </si>
  <si>
    <t>埋　立</t>
  </si>
  <si>
    <t>肥料等</t>
  </si>
  <si>
    <t>処　分</t>
  </si>
  <si>
    <t>に利用</t>
  </si>
  <si>
    <t>水洗化人口</t>
  </si>
  <si>
    <t>との差</t>
  </si>
  <si>
    <t>し　　　尿</t>
  </si>
  <si>
    <t>　　　　　浄　化　槽　汚　泥</t>
  </si>
  <si>
    <t>　　　　し　　　尿</t>
  </si>
  <si>
    <t>　　　　　計</t>
  </si>
  <si>
    <t>自家処理量</t>
  </si>
  <si>
    <t>収集</t>
  </si>
  <si>
    <t>処理＋</t>
  </si>
  <si>
    <t>自家処理</t>
  </si>
  <si>
    <t>　　　計</t>
  </si>
  <si>
    <t>計画処理
区域内人口</t>
  </si>
  <si>
    <t>非水洗化
人　口</t>
  </si>
  <si>
    <t>計画収集
人　口</t>
  </si>
  <si>
    <t>自家処理
人　口</t>
  </si>
  <si>
    <t>水洗化
人　口</t>
  </si>
  <si>
    <t>下水道
人　口</t>
  </si>
  <si>
    <t>コミプラ
人　口</t>
  </si>
  <si>
    <t>浄化槽
人　口</t>
  </si>
  <si>
    <t>合併処理
浄化槽人口</t>
  </si>
  <si>
    <t>単独処理
浄化槽人口</t>
  </si>
  <si>
    <t>汚水衛生
処理率
（％）</t>
  </si>
  <si>
    <t>水洗化率
（％）</t>
  </si>
  <si>
    <t>１　廃棄物処理の状況</t>
  </si>
  <si>
    <t>区　　　　　分</t>
  </si>
  <si>
    <t>構成比（％）</t>
  </si>
  <si>
    <t>総　処　理　量</t>
  </si>
  <si>
    <t>し尿処理量</t>
  </si>
  <si>
    <t>面積</t>
  </si>
  <si>
    <t>人口</t>
  </si>
  <si>
    <t>人</t>
  </si>
  <si>
    <t>計画処理区域内面積</t>
  </si>
  <si>
    <t>計画処理区域内人口</t>
  </si>
  <si>
    <t>浄化槽汚泥の処理量</t>
  </si>
  <si>
    <t>公共下水道</t>
  </si>
  <si>
    <t>浄化槽</t>
  </si>
  <si>
    <t>合併処理</t>
  </si>
  <si>
    <t>単独処理</t>
  </si>
  <si>
    <t>自家処理人口</t>
  </si>
  <si>
    <t>し尿及び浄化槽汚泥の自家処理量</t>
  </si>
  <si>
    <t>計画収集人口（くみ取り等）</t>
  </si>
  <si>
    <t>収</t>
  </si>
  <si>
    <t>市町村・組合によるもの</t>
  </si>
  <si>
    <t>集</t>
  </si>
  <si>
    <t>直営</t>
  </si>
  <si>
    <t>[総処理量</t>
  </si>
  <si>
    <t>形</t>
  </si>
  <si>
    <t>委託</t>
  </si>
  <si>
    <t>態</t>
  </si>
  <si>
    <t>許可業者によるもの</t>
  </si>
  <si>
    <t>し尿処理施設</t>
  </si>
  <si>
    <t>浄化槽汚泥</t>
  </si>
  <si>
    <t>下水道投入</t>
  </si>
  <si>
    <t>し尿及び浄化槽汚泥の自家処理量</t>
  </si>
  <si>
    <t>k㎡</t>
  </si>
  <si>
    <t>k㎡</t>
  </si>
  <si>
    <t>コミュニティ・プラント</t>
  </si>
  <si>
    <t>下水道
投　入</t>
  </si>
  <si>
    <t>し　尿
処理施設</t>
  </si>
  <si>
    <t>浄化槽
汚　泥</t>
  </si>
  <si>
    <t>（単位：ｔ／年）</t>
  </si>
  <si>
    <t>し　尿</t>
  </si>
  <si>
    <t>[</t>
  </si>
  <si>
    <t>総収集量</t>
  </si>
  <si>
    <t>］</t>
  </si>
  <si>
    <t xml:space="preserve"> 　（ア）愛知県の行政区域人口・面積</t>
  </si>
  <si>
    <t>　 （イ）し尿収集状況</t>
  </si>
  <si>
    <t>田原市</t>
  </si>
  <si>
    <t>し 尿 処 理 施 設</t>
  </si>
  <si>
    <t>コミュニティ・プラント</t>
  </si>
  <si>
    <t xml:space="preserve"> 　ア　概況</t>
  </si>
  <si>
    <t>直 営</t>
  </si>
  <si>
    <t>名古屋市</t>
  </si>
  <si>
    <t>収集運搬</t>
  </si>
  <si>
    <t>豊橋市</t>
  </si>
  <si>
    <t>－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</si>
  <si>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</si>
  <si>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</si>
  <si>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</si>
  <si>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</si>
  <si>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</si>
  <si>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</si>
  <si>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</si>
  <si>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</si>
  <si>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</si>
  <si>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</si>
  <si>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</si>
  <si>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</si>
  <si>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</si>
  <si>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</si>
  <si>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</si>
  <si>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</si>
  <si>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</si>
  <si>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</si>
  <si>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</si>
  <si>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</si>
  <si>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</si>
  <si>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</si>
  <si>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</si>
  <si>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</si>
  <si>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</si>
  <si>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</si>
  <si>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</si>
  <si>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</si>
  <si>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</si>
  <si>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東郷町</t>
  </si>
  <si>
    <t>長久手町</t>
  </si>
  <si>
    <t>市町村名</t>
  </si>
  <si>
    <t>し尿関係の委託(廃棄物処理法第６条の２）</t>
  </si>
  <si>
    <t>し尿関係の許可(廃棄物処理法第７条）</t>
  </si>
  <si>
    <t>種別</t>
  </si>
  <si>
    <t>業者数</t>
  </si>
  <si>
    <t>業者名</t>
  </si>
  <si>
    <t>－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</si>
  <si>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</si>
  <si>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</si>
  <si>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</si>
  <si>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</si>
  <si>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</si>
  <si>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</si>
  <si>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</si>
  <si>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</si>
  <si>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</si>
  <si>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</si>
  <si>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</si>
  <si>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</si>
  <si>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</si>
  <si>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</si>
  <si>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</si>
  <si>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</si>
  <si>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</si>
  <si>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</si>
  <si>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</si>
  <si>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</si>
  <si>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</si>
  <si>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</si>
  <si>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</si>
  <si>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</si>
  <si>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</si>
  <si>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</si>
  <si>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</si>
  <si>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</si>
  <si>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</si>
  <si>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</si>
  <si>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</si>
  <si>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東郷町</t>
  </si>
  <si>
    <t>長久手町</t>
  </si>
  <si>
    <t>豊山町</t>
  </si>
  <si>
    <t>北名古屋市</t>
  </si>
  <si>
    <t>春日町</t>
  </si>
  <si>
    <t>清須市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</si>
  <si>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</si>
  <si>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</si>
  <si>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</si>
  <si>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</si>
  <si>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</si>
  <si>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</si>
  <si>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</si>
  <si>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</si>
  <si>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愛西市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</si>
  <si>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</si>
  <si>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</si>
  <si>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</si>
  <si>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</si>
  <si>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</si>
  <si>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</si>
  <si>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</si>
  <si>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</si>
  <si>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</si>
  <si>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</si>
  <si>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</si>
  <si>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</si>
  <si>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</si>
  <si>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</si>
  <si>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愛西市</t>
  </si>
  <si>
    <t>清須市</t>
  </si>
  <si>
    <t>北名古屋市</t>
  </si>
  <si>
    <t>愛西市</t>
  </si>
  <si>
    <t>（ウ）計画収集し尿処理内訳</t>
  </si>
  <si>
    <t>弥富市</t>
  </si>
  <si>
    <t>弥富市</t>
  </si>
  <si>
    <t>　⑤-1</t>
  </si>
  <si>
    <t>⑤-2</t>
  </si>
  <si>
    <t>⑤-9</t>
  </si>
  <si>
    <t>⑤-4</t>
  </si>
  <si>
    <t>⑤-5</t>
  </si>
  <si>
    <t>⑤-8</t>
  </si>
  <si>
    <t>⑤-3</t>
  </si>
  <si>
    <t>⑤-6</t>
  </si>
  <si>
    <t>⑤-7</t>
  </si>
  <si>
    <t>弥富市</t>
  </si>
  <si>
    <t>オオブユニティ㈱</t>
  </si>
  <si>
    <t>中衛工業㈱</t>
  </si>
  <si>
    <t>知立衛生㈱</t>
  </si>
  <si>
    <t>高浜衛生㈱</t>
  </si>
  <si>
    <t>㈱アイホク</t>
  </si>
  <si>
    <t>豊衛工業㈱</t>
  </si>
  <si>
    <t>㈱サンキョークリエイト</t>
  </si>
  <si>
    <t>丸新商事㈱</t>
  </si>
  <si>
    <t>㈱アグメント</t>
  </si>
  <si>
    <t>㈱知多環境保全センター</t>
  </si>
  <si>
    <t>㈱エイゼン</t>
  </si>
  <si>
    <t>㈱東海環境衛生社</t>
  </si>
  <si>
    <t>㈱ハマエイ</t>
  </si>
  <si>
    <t>㈲大井毎日</t>
  </si>
  <si>
    <t>㈲幡豆環境</t>
  </si>
  <si>
    <t>㈲三好衛生社</t>
  </si>
  <si>
    <t>㈲小坂井衛生社</t>
  </si>
  <si>
    <t>㈲犬山衛生管理組合</t>
  </si>
  <si>
    <t>㈲扶桑クリーン社</t>
  </si>
  <si>
    <t>東海衛生㈲</t>
  </si>
  <si>
    <t>収集運搬</t>
  </si>
  <si>
    <t>オオブユニティ㈱</t>
  </si>
  <si>
    <t>中衛工業㈱</t>
  </si>
  <si>
    <t>知立衛生㈱</t>
  </si>
  <si>
    <t>㈱アイホク</t>
  </si>
  <si>
    <t>㈱倉衛工業</t>
  </si>
  <si>
    <t>（単位：ｋℓ／年）</t>
  </si>
  <si>
    <t>kℓ/年</t>
  </si>
  <si>
    <t>処理量(kℓ/年)</t>
  </si>
  <si>
    <t>（単位：kℓ/年）</t>
  </si>
  <si>
    <t>農地還元・その他</t>
  </si>
  <si>
    <t>イ　し尿処理人口の内訳１／２</t>
  </si>
  <si>
    <t>イ　し尿処理人口の内訳２／２</t>
  </si>
  <si>
    <t>ウ　し尿収集の状況１／２</t>
  </si>
  <si>
    <t>ウ　し尿収集の状況２／２</t>
  </si>
  <si>
    <t>（ア）し尿処理の内訳１／２</t>
  </si>
  <si>
    <t>（ア）し尿処理の内訳２／２</t>
  </si>
  <si>
    <t>（イ）残渣処分の内訳１／２</t>
  </si>
  <si>
    <t>（イ）残渣処分の内訳２／２</t>
  </si>
  <si>
    <t>年度</t>
  </si>
  <si>
    <t>くみ取りし尿</t>
  </si>
  <si>
    <t>浄化槽</t>
  </si>
  <si>
    <t>自家処理</t>
  </si>
  <si>
    <t>計</t>
  </si>
  <si>
    <t>公共下水道</t>
  </si>
  <si>
    <t>（単位：千人）</t>
  </si>
  <si>
    <t>サニター㈱,大昭工業㈱,中衛工業㈱,ノザキ㈱</t>
  </si>
  <si>
    <t>㈲協和衛生社,㈲三協,㈲市民クリアー,㈲東海化学工業所,㈲東三環境,㈱東三保全社,㈲東部衛生社,㈱トヨエイ,㈲山本衛生社</t>
  </si>
  <si>
    <t>㈾岡崎衛生社,㈲三共舎,㈲清掃社,㈱高橋商舎,中部保全㈱,㈲額田衛生社,㈲本多商事,㈾三河公益社</t>
  </si>
  <si>
    <t>一宮中部衛生㈱,奥町衛生,㈱起町衛生社,尾張衛生管理㈱,㈱カナックス,木曽川環境クリーン㈱,中衛工業㈱</t>
  </si>
  <si>
    <t>㈱愛知衛生保繕社,㈲品野衛生社,㈱尾東</t>
  </si>
  <si>
    <t>最終処分</t>
  </si>
  <si>
    <t>三重中央開発㈱</t>
  </si>
  <si>
    <t>オオブユニティ㈱,大昭工業㈱,中衛工業㈱,東海衛生㈲</t>
  </si>
  <si>
    <t>尾張衛生保繕㈱,㈾春日井衛生保繕社,㈱環境衛生</t>
  </si>
  <si>
    <t>尾張衛生保繕㈱,㈾春日井衛生保繕社,㈱環境衛生,サニター㈱,大昭工業㈱,中衛工業㈱,ノザキ㈱,輪栄工業㈱</t>
  </si>
  <si>
    <t>海部衛生社,エコ環境㈱,尾張衛生管理㈱,㈱クリンテック,三協商事課㈱,㈲大政,ノザキ㈱,尾西清掃㈱,丸新商事㈱,丸二衛生㈲,㈲吉川清掃社</t>
  </si>
  <si>
    <t>東海保全㈱,碧南環境衛生㈱</t>
  </si>
  <si>
    <t>東洋衛生㈱,㈱豊衛生舎</t>
  </si>
  <si>
    <t>㈲猿投衛生社,東邦清掃㈱,㈱豊環,トヨタ衛生保繕㈱,㈲ヤハギエコノス</t>
  </si>
  <si>
    <t>㈲猿投衛生社,浄化槽管理センター㈱,㈱東海環境衛生社,東邦清掃㈱,㈱豊環,トヨタ衛生保繕㈱,㈱光商事,㈲ヤハギエコノス</t>
  </si>
  <si>
    <t>アンジョウユニティ㈱,三協商事㈱,東邦清掃㈱</t>
  </si>
  <si>
    <t>㈱エヌジェイエス,西尾衛生社</t>
  </si>
  <si>
    <t>㈱エヌジェイエス,西尾衛生社,㈲平坂浄化槽維持管理センター</t>
  </si>
  <si>
    <t>㈲蒲郡衛生社,㈾蒲郡清浄センター　,㈲鈴米,㈲白星社,㈱山兼</t>
  </si>
  <si>
    <t>㈲犬山衛生管理組合,㈾犬山衛生社,サニター㈱,㈱新栄工業,輪栄工業㈱</t>
  </si>
  <si>
    <t>㈱テクア,㈲マルハチ</t>
  </si>
  <si>
    <t>㈱倉衛工業,㈱大栄工業,㈲ホテイクリーン</t>
  </si>
  <si>
    <t>オオブユニティ㈱,㈱サンキョークリエイト,㈲杉本清掃,㈲大政,尾西清掃㈱,㈲吉川清掃</t>
  </si>
  <si>
    <t>柿野クリーンサービス㈲,㈱東海環境衛生社,守屋クリーンサービス</t>
  </si>
  <si>
    <t>㈲アイサン,柿野クリーンサービス㈲,新城浄化槽清掃管理センター,㈱宝環器センター,㈱東海環境衛生社,守屋クリーンサービス</t>
  </si>
  <si>
    <t>㈱上野清掃社,㈲横須賀衛生</t>
  </si>
  <si>
    <t>㈱上野清掃社,中衛工業㈱,東海衛生㈲,㈱東海興業,㈲横須賀衛生</t>
  </si>
  <si>
    <t>㈱愛知衛生保繕社,㈱旭衛生社,尾張衛生保繕㈱,㈱尾東</t>
  </si>
  <si>
    <t>トヨアケユニティ㈱</t>
  </si>
  <si>
    <t>トヨタ衛生保繕㈱,日の出衛生保繕㈱</t>
  </si>
  <si>
    <t>トヨタ衛生保繕㈱,日進衛生㈱,日の出衛生保繕㈱</t>
  </si>
  <si>
    <t>㈱鳳,㈱宝環器センター,東邦清掃㈱</t>
  </si>
  <si>
    <t>エコ環境㈱,㈲大政,ノザキ㈱,尾西清掃㈱,㈲吉川清掃社</t>
  </si>
  <si>
    <t>三協商事㈱,㈱サンキョークリエイト,丸新商事㈱</t>
  </si>
  <si>
    <t>㈱アイホク,輪栄工業㈱</t>
  </si>
  <si>
    <t>オ　一般廃棄物処理業者(し尿関係)　１／２</t>
  </si>
  <si>
    <t>オ　一般廃棄物処理業者(し尿関係)　２／２</t>
  </si>
  <si>
    <t>東海清掃㈱,日の出衛生保繕㈱</t>
  </si>
  <si>
    <t>日の出衛生保繕㈱</t>
  </si>
  <si>
    <t>日の出衛生保繕㈱,輪栄工業㈱</t>
  </si>
  <si>
    <t>㈱サンキョークリエイト,丸新商事㈱</t>
  </si>
  <si>
    <t>㈱倉衛工業,㈱大栄工業,㈱東海SUNKEY,㈲扶桑クリーン社</t>
  </si>
  <si>
    <t>丸新商事㈱,㈲吉川清掃社</t>
  </si>
  <si>
    <t>サンキョークリエイト㈱,丸新商事㈱</t>
  </si>
  <si>
    <t>エコ環境㈱,㈱サニター,三協商事㈱,㈲大政</t>
  </si>
  <si>
    <t>㈲海部衛生社,㈱クリンテック</t>
  </si>
  <si>
    <t>㈱アグメント,トーエイ㈱</t>
  </si>
  <si>
    <t>㈱アグメント,東邦清掃㈱,トーエイ㈱</t>
  </si>
  <si>
    <t>㈱クリンテック,ノザキ㈱,丸二衛生㈲</t>
  </si>
  <si>
    <t>収集運搬</t>
  </si>
  <si>
    <t>トーエイ㈱</t>
  </si>
  <si>
    <t>㈲大井毎日,㈱知多環境保全センター,㈲ニワ水質</t>
  </si>
  <si>
    <t>㈱エイゼン,㈲タケイチ</t>
  </si>
  <si>
    <t>㈱一色厚生社,㈲一色町浄化槽管理センター</t>
  </si>
  <si>
    <t>㈲コスモエコサービス,㈲清和サービス</t>
  </si>
  <si>
    <t>㈾蒲郡清浄センター,幸田衛生社</t>
  </si>
  <si>
    <t>（注）法人略称名は、以下のとおりで表す。
　　　株式会社：㈱、有限会社：㈲、合名会社：㈴、合資会社：㈾、財団法人：㈶、社団法人：㈳、協同組合：㈿、社会福祉法人：(福)</t>
  </si>
  <si>
    <t>農地還元・その他</t>
  </si>
  <si>
    <t>農地還元
・その他</t>
  </si>
  <si>
    <t>農地還元
・その他</t>
  </si>
  <si>
    <t>（注）「その他」とは、ごみ処理施設での焼却処理等をいう。</t>
  </si>
  <si>
    <t>サニター㈱,トヨアケユニティ㈱,ノザキ㈱</t>
  </si>
  <si>
    <t>㈲海部衛生社,㈱クリンテック,丸二衛生㈲</t>
  </si>
  <si>
    <t>浄化槽管理センター㈱,トヨタ衛生保繕㈱,㈲三好衛生社</t>
  </si>
  <si>
    <t>総　収　集　量</t>
  </si>
  <si>
    <t>人　口　内　訳</t>
  </si>
  <si>
    <t>外国人人口</t>
  </si>
  <si>
    <t>外国人
人　口</t>
  </si>
  <si>
    <t>（注２）水洗化率（％）＝水洗化人口÷(非水洗化人口＋水洗化人口)×１００</t>
  </si>
  <si>
    <t>（注１）計画処理区域内人口＝非水洗化人口＋水洗化人口＋外国人人口</t>
  </si>
  <si>
    <t>処　　理　　内　　訳</t>
  </si>
  <si>
    <t>市町村名</t>
  </si>
  <si>
    <t>市町村名</t>
  </si>
  <si>
    <t>（単位：人）</t>
  </si>
  <si>
    <t>(注１)</t>
  </si>
  <si>
    <t>(注２)</t>
  </si>
  <si>
    <t>（注３）汚水衛生処理率（％）＝（下水道人口＋コミプラ人口＋合併処理浄化槽人口）÷(非水洗化　　人口＋水洗化人口)×１００</t>
  </si>
  <si>
    <t>し尿処理の内訳（単位：千人、人口割合）</t>
  </si>
  <si>
    <t>コミュニティ･プラント</t>
  </si>
  <si>
    <t>㈲小坂井衛生社（運搬のみ）,㈱コヤマ,㈲セイブ衛生,㈱宝環器センター,㈲豊川清掃舎,㈲豊川東部衛生社,日本興業㈲,</t>
  </si>
  <si>
    <t>－</t>
  </si>
  <si>
    <t>施設焼却</t>
  </si>
  <si>
    <t>堆肥化</t>
  </si>
  <si>
    <t>直接埋立</t>
  </si>
  <si>
    <t>メタン化</t>
  </si>
  <si>
    <t>農地</t>
  </si>
  <si>
    <t>ごみ焼却</t>
  </si>
  <si>
    <t>下水</t>
  </si>
  <si>
    <t>（１）し尿処理の現況（平成２０年度実績）</t>
  </si>
  <si>
    <t>「面積」は、国土交通省国土地理院『平成20年全国都道府県市区町村別面積調』（平成20年10月1日現在）による参考値である。</t>
  </si>
  <si>
    <t>「人口」は、住民基本台帳人口（平成20年10月1日現在）と外国人登録人口（平成20年10月1日現在）による合計値である。</t>
  </si>
  <si>
    <t>㈲愛牧衛生社,㈲小牧衛生部,輪栄工業㈱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</si>
</sst>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\]"/>
    <numFmt numFmtId="179" formatCode="0.000"/>
    <numFmt numFmtId="180" formatCode="0.0%"/>
    <numFmt numFmtId="181" formatCode="0.000%"/>
    <numFmt numFmtId="182" formatCode="0.0000%"/>
    <numFmt numFmtId="183" formatCode="#,##0.000;[Red]\-#,##0.000"/>
    <numFmt numFmtId="184" formatCode="#,##0.0000;[Red]\-#,##0.0000"/>
    <numFmt numFmtId="185" formatCode="0.0_ ;[Red]\-0.0\ "/>
    <numFmt numFmtId="186" formatCode="&quot;\&quot;#,##0.0;[Red]&quot;\&quot;\-#,##0.0"/>
    <numFmt numFmtId="187" formatCode="0.00_ "/>
    <numFmt numFmtId="188" formatCode="0.000_ "/>
    <numFmt numFmtId="189" formatCode="0.000_);[Red]\(0.000\)"/>
    <numFmt numFmtId="190" formatCode="0.0_);[Red]\(0.0\)"/>
    <numFmt numFmtId="191" formatCode="#,##0_ ;[Red]\-#,##0\ "/>
    <numFmt numFmtId="192" formatCode="#,##0.0_ ;[Red]\-#,##0.0\ "/>
    <numFmt numFmtId="193" formatCode="0_);[Red]\(0\)"/>
    <numFmt numFmtId="194" formatCode="#,##0_);[Red]\(#,##0\)"/>
    <numFmt numFmtId="195" formatCode="0.0_ "/>
    <numFmt numFmtId="196" formatCode="0_ "/>
    <numFmt numFmtId="197" formatCode="&quot;R&quot;\ #,##0;&quot;R&quot;\ \-#,##0"/>
    <numFmt numFmtId="198" formatCode="&quot;R&quot;\ #,##0;[Red]&quot;R&quot;\ \-#,##0"/>
    <numFmt numFmtId="199" formatCode="&quot;R&quot;\ #,##0.00;&quot;R&quot;\ \-#,##0.00"/>
    <numFmt numFmtId="200" formatCode="&quot;R&quot;\ #,##0.00;[Red]&quot;R&quot;\ \-#,##0.00"/>
    <numFmt numFmtId="201" formatCode="_ &quot;R&quot;\ * #,##0_ ;_ &quot;R&quot;\ * \-#,##0_ ;_ &quot;R&quot;\ * &quot;-&quot;_ ;_ @_ "/>
    <numFmt numFmtId="202" formatCode="_ &quot;R&quot;\ * #,##0.00_ ;_ &quot;R&quot;\ * \-#,##0.00_ ;_ &quot;R&quot;\ * &quot;-&quot;??_ ;_ @_ "/>
    <numFmt numFmtId="203" formatCode="&quot;\&quot;#,##0;&quot;\&quot;\!\-#,##0"/>
    <numFmt numFmtId="204" formatCode="&quot;\&quot;#,##0;[Red]&quot;\&quot;\!\-#,##0"/>
    <numFmt numFmtId="205" formatCode="&quot;\&quot;#,##0.00;&quot;\&quot;\!\-#,##0.00"/>
    <numFmt numFmtId="206" formatCode="&quot;\&quot;#,##0.00;[Red]&quot;\&quot;\!\-#,##0.00"/>
    <numFmt numFmtId="207" formatCode="_ &quot;\&quot;* #,##0_ ;_ &quot;\&quot;* \!\-#,##0_ ;_ &quot;\&quot;* &quot;-&quot;_ ;_ @_ "/>
    <numFmt numFmtId="208" formatCode="_ * #,##0_ ;_ * \!\-#,##0_ ;_ * &quot;-&quot;_ ;_ @_ "/>
    <numFmt numFmtId="209" formatCode="_ &quot;\&quot;* #,##0.00_ ;_ &quot;\&quot;* \!\-#,##0.00_ ;_ &quot;\&quot;* &quot;-&quot;??_ ;_ @_ "/>
    <numFmt numFmtId="210" formatCode="_ * #,##0.00_ ;_ * \!\-#,##0.00_ ;_ * &quot;-&quot;??_ ;_ @_ "/>
    <numFmt numFmtId="211" formatCode="\!\$#,##0_);\!\(\!\$#,##0\!\)"/>
    <numFmt numFmtId="212" formatCode="\!\$#,##0_);[Red]\!\(\!\$#,##0\!\)"/>
    <numFmt numFmtId="213" formatCode="\!\$#,##0.00_);\!\(\!\$#,##0.00\!\)"/>
    <numFmt numFmtId="214" formatCode="\!\$#,##0.00_);[Red]\!\(\!\$#,##0.00\!\)"/>
    <numFmt numFmtId="215" formatCode="&quot;\&quot;#,##0;&quot;\&quot;&quot;\&quot;\!\-#,##0"/>
    <numFmt numFmtId="216" formatCode="&quot;\&quot;#,##0;[Red]&quot;\&quot;&quot;\&quot;\!\-#,##0"/>
    <numFmt numFmtId="217" formatCode="&quot;\&quot;#,##0.00;&quot;\&quot;&quot;\&quot;\!\-#,##0.00"/>
    <numFmt numFmtId="218" formatCode="&quot;\&quot;#,##0.00;[Red]&quot;\&quot;&quot;\&quot;\!\-#,##0.00"/>
    <numFmt numFmtId="219" formatCode="_ &quot;\&quot;* #,##0_ ;_ &quot;\&quot;* &quot;\&quot;\!\-#,##0_ ;_ &quot;\&quot;* &quot;-&quot;_ ;_ @_ "/>
    <numFmt numFmtId="220" formatCode="_ * #,##0_ ;_ * &quot;\&quot;\!\-#,##0_ ;_ * &quot;-&quot;_ ;_ @_ "/>
    <numFmt numFmtId="221" formatCode="_ &quot;\&quot;* #,##0.00_ ;_ &quot;\&quot;* &quot;\&quot;\!\-#,##0.00_ ;_ &quot;\&quot;* &quot;-&quot;??_ ;_ @_ "/>
    <numFmt numFmtId="222" formatCode="_ * #,##0.00_ ;_ * &quot;\&quot;\!\-#,##0.00_ ;_ * &quot;-&quot;??_ ;_ @_ "/>
    <numFmt numFmtId="223" formatCode="&quot;\&quot;\!\$#,##0_);&quot;\&quot;\!\(&quot;\&quot;\!\$#,##0&quot;\&quot;\!\)"/>
    <numFmt numFmtId="224" formatCode="&quot;\&quot;\!\$#,##0_);[Red]&quot;\&quot;\!\(&quot;\&quot;\!\$#,##0&quot;\&quot;\!\)"/>
    <numFmt numFmtId="225" formatCode="&quot;\&quot;\!\$#,##0.00_);&quot;\&quot;\!\(&quot;\&quot;\!\$#,##0.00&quot;\&quot;\!\)"/>
    <numFmt numFmtId="226" formatCode="&quot;\&quot;\!\$#,##0.00_);[Red]&quot;\&quot;\!\(&quot;\&quot;\!\$#,##0.00&quot;\&quot;\!\)"/>
    <numFmt numFmtId="227" formatCode="#,##0&quot;人&quot;"/>
    <numFmt numFmtId="228" formatCode="#,##0&quot;t/年度&quot;"/>
    <numFmt numFmtId="229" formatCode="#,##0&quot;t/年&quot;"/>
    <numFmt numFmtId="230" formatCode="\+#,##0"/>
    <numFmt numFmtId="231" formatCode="0.000000"/>
    <numFmt numFmtId="232" formatCode="0.00000"/>
    <numFmt numFmtId="233" formatCode="0.0000"/>
    <numFmt numFmtId="234" formatCode="#,##0.0000"/>
    <numFmt numFmtId="235" formatCode="#,##0_ "/>
    <numFmt numFmtId="236" formatCode="#,##0.00_ "/>
    <numFmt numFmtId="237" formatCode="_ * #,##0.0_ ;_ * &quot;\&quot;\!\-#,##0.0_ ;_ * &quot;-&quot;_ ;_ @_ "/>
    <numFmt numFmtId="238" formatCode="_ * #,##0.0_ ;_ * \-#,##0.0_ ;_ * &quot;-&quot;_ ;_ @_ "/>
  </numFmts>
  <fonts count="34">
    <font>
      <sz val="12"/>
      <name val="平成明朝"/>
      <family val="3"/>
    </font>
    <font>
      <b/>
      <sz val="12"/>
      <name val="平成明朝"/>
      <family val="3"/>
    </font>
    <font>
      <i/>
      <sz val="12"/>
      <name val="平成明朝"/>
      <family val="3"/>
    </font>
    <font>
      <b/>
      <i/>
      <sz val="12"/>
      <name val="平成明朝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平成明朝"/>
      <family val="3"/>
    </font>
    <font>
      <u val="single"/>
      <sz val="12"/>
      <color indexed="36"/>
      <name val="平成明朝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2"/>
      <color indexed="2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平成明朝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5"/>
      <name val="ＭＳ ゴシック"/>
      <family val="3"/>
    </font>
    <font>
      <sz val="17"/>
      <name val="ＭＳ 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6"/>
      <name val="平成明朝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sz val="8"/>
      <name val="ＭＳ 明朝"/>
      <family val="1"/>
    </font>
    <font>
      <sz val="14.75"/>
      <name val="ＭＳ Ｐゴシック"/>
      <family val="3"/>
    </font>
    <font>
      <sz val="15.25"/>
      <name val="ＭＳ Ｐ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12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dashDot"/>
      <right>
        <color indexed="63"/>
      </right>
      <top style="dashDot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dashDot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ashDot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 vertical="center"/>
      <protection/>
    </xf>
    <xf numFmtId="0" fontId="7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3" fontId="13" fillId="0" borderId="0" xfId="17" applyNumberFormat="1" applyFont="1" applyFill="1" applyBorder="1" applyAlignment="1">
      <alignment/>
    </xf>
    <xf numFmtId="3" fontId="13" fillId="0" borderId="2" xfId="17" applyNumberFormat="1" applyFont="1" applyFill="1" applyBorder="1" applyAlignment="1">
      <alignment/>
    </xf>
    <xf numFmtId="3" fontId="13" fillId="0" borderId="3" xfId="17" applyNumberFormat="1" applyFont="1" applyFill="1" applyBorder="1" applyAlignment="1">
      <alignment/>
    </xf>
    <xf numFmtId="3" fontId="13" fillId="0" borderId="4" xfId="17" applyNumberFormat="1" applyFont="1" applyFill="1" applyBorder="1" applyAlignment="1">
      <alignment/>
    </xf>
    <xf numFmtId="3" fontId="13" fillId="0" borderId="5" xfId="17" applyNumberFormat="1" applyFont="1" applyFill="1" applyBorder="1" applyAlignment="1">
      <alignment/>
    </xf>
    <xf numFmtId="3" fontId="13" fillId="0" borderId="6" xfId="17" applyNumberFormat="1" applyFont="1" applyFill="1" applyBorder="1" applyAlignment="1">
      <alignment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3" fontId="13" fillId="0" borderId="7" xfId="17" applyNumberFormat="1" applyFont="1" applyFill="1" applyBorder="1" applyAlignment="1">
      <alignment vertical="center"/>
    </xf>
    <xf numFmtId="3" fontId="13" fillId="0" borderId="15" xfId="17" applyNumberFormat="1" applyFont="1" applyFill="1" applyBorder="1" applyAlignment="1">
      <alignment vertical="center"/>
    </xf>
    <xf numFmtId="3" fontId="13" fillId="0" borderId="14" xfId="17" applyNumberFormat="1" applyFont="1" applyFill="1" applyBorder="1" applyAlignment="1">
      <alignment vertical="center"/>
    </xf>
    <xf numFmtId="3" fontId="13" fillId="0" borderId="8" xfId="17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right" vertical="center" wrapText="1"/>
    </xf>
    <xf numFmtId="3" fontId="13" fillId="0" borderId="10" xfId="17" applyNumberFormat="1" applyFont="1" applyFill="1" applyBorder="1" applyAlignment="1">
      <alignment/>
    </xf>
    <xf numFmtId="3" fontId="13" fillId="0" borderId="16" xfId="17" applyNumberFormat="1" applyFont="1" applyFill="1" applyBorder="1" applyAlignment="1">
      <alignment/>
    </xf>
    <xf numFmtId="3" fontId="13" fillId="0" borderId="17" xfId="17" applyNumberFormat="1" applyFont="1" applyFill="1" applyBorder="1" applyAlignment="1">
      <alignment/>
    </xf>
    <xf numFmtId="3" fontId="13" fillId="0" borderId="13" xfId="17" applyNumberFormat="1" applyFont="1" applyFill="1" applyBorder="1" applyAlignment="1">
      <alignment/>
    </xf>
    <xf numFmtId="3" fontId="13" fillId="0" borderId="18" xfId="17" applyNumberFormat="1" applyFont="1" applyFill="1" applyBorder="1" applyAlignment="1">
      <alignment/>
    </xf>
    <xf numFmtId="3" fontId="13" fillId="0" borderId="19" xfId="17" applyNumberFormat="1" applyFont="1" applyFill="1" applyBorder="1" applyAlignment="1">
      <alignment/>
    </xf>
    <xf numFmtId="0" fontId="13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8" fontId="8" fillId="0" borderId="0" xfId="17" applyFont="1" applyFill="1" applyBorder="1" applyAlignment="1" applyProtection="1">
      <alignment vertical="center"/>
      <protection locked="0"/>
    </xf>
    <xf numFmtId="38" fontId="8" fillId="0" borderId="25" xfId="17" applyFont="1" applyFill="1" applyBorder="1" applyAlignment="1" applyProtection="1">
      <alignment vertical="center"/>
      <protection locked="0"/>
    </xf>
    <xf numFmtId="38" fontId="8" fillId="0" borderId="26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horizontal="right" vertical="center"/>
      <protection locked="0"/>
    </xf>
    <xf numFmtId="38" fontId="8" fillId="0" borderId="27" xfId="17" applyFont="1" applyFill="1" applyBorder="1" applyAlignment="1" applyProtection="1">
      <alignment vertical="center"/>
      <protection locked="0"/>
    </xf>
    <xf numFmtId="0" fontId="8" fillId="0" borderId="27" xfId="0" applyFont="1" applyBorder="1" applyAlignment="1">
      <alignment vertical="center"/>
    </xf>
    <xf numFmtId="38" fontId="8" fillId="0" borderId="28" xfId="17" applyFont="1" applyFill="1" applyBorder="1" applyAlignment="1" applyProtection="1">
      <alignment vertical="center"/>
      <protection locked="0"/>
    </xf>
    <xf numFmtId="38" fontId="8" fillId="0" borderId="29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vertical="top"/>
      <protection locked="0"/>
    </xf>
    <xf numFmtId="38" fontId="8" fillId="0" borderId="30" xfId="17" applyFont="1" applyFill="1" applyBorder="1" applyAlignment="1" applyProtection="1">
      <alignment vertical="center"/>
      <protection locked="0"/>
    </xf>
    <xf numFmtId="38" fontId="8" fillId="0" borderId="20" xfId="17" applyFont="1" applyFill="1" applyBorder="1" applyAlignment="1" applyProtection="1">
      <alignment horizontal="center" vertical="center"/>
      <protection locked="0"/>
    </xf>
    <xf numFmtId="38" fontId="8" fillId="0" borderId="31" xfId="17" applyFont="1" applyFill="1" applyBorder="1" applyAlignment="1" applyProtection="1">
      <alignment vertical="center"/>
      <protection locked="0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38" fontId="15" fillId="0" borderId="20" xfId="17" applyFont="1" applyFill="1" applyBorder="1" applyAlignment="1" applyProtection="1">
      <alignment horizontal="center" vertical="center"/>
      <protection locked="0"/>
    </xf>
    <xf numFmtId="38" fontId="8" fillId="0" borderId="35" xfId="17" applyFont="1" applyFill="1" applyBorder="1" applyAlignment="1" applyProtection="1">
      <alignment vertical="center"/>
      <protection locked="0"/>
    </xf>
    <xf numFmtId="38" fontId="8" fillId="0" borderId="36" xfId="17" applyFont="1" applyFill="1" applyBorder="1" applyAlignment="1" applyProtection="1">
      <alignment vertical="center"/>
      <protection locked="0"/>
    </xf>
    <xf numFmtId="38" fontId="8" fillId="0" borderId="37" xfId="17" applyFont="1" applyFill="1" applyBorder="1" applyAlignment="1" applyProtection="1">
      <alignment vertical="center"/>
      <protection locked="0"/>
    </xf>
    <xf numFmtId="38" fontId="8" fillId="0" borderId="2" xfId="17" applyFont="1" applyFill="1" applyBorder="1" applyAlignment="1" applyProtection="1">
      <alignment vertical="center"/>
      <protection locked="0"/>
    </xf>
    <xf numFmtId="0" fontId="8" fillId="0" borderId="2" xfId="0" applyFont="1" applyBorder="1" applyAlignment="1">
      <alignment vertical="center"/>
    </xf>
    <xf numFmtId="38" fontId="8" fillId="0" borderId="38" xfId="17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right"/>
    </xf>
    <xf numFmtId="0" fontId="8" fillId="0" borderId="7" xfId="0" applyFont="1" applyFill="1" applyBorder="1" applyAlignment="1">
      <alignment vertical="center"/>
    </xf>
    <xf numFmtId="38" fontId="8" fillId="0" borderId="7" xfId="17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/>
    </xf>
    <xf numFmtId="38" fontId="8" fillId="0" borderId="0" xfId="17" applyFont="1" applyFill="1" applyBorder="1" applyAlignment="1">
      <alignment vertical="center"/>
    </xf>
    <xf numFmtId="194" fontId="8" fillId="0" borderId="0" xfId="0" applyNumberFormat="1" applyFont="1" applyFill="1" applyAlignment="1">
      <alignment horizontal="right"/>
    </xf>
    <xf numFmtId="194" fontId="8" fillId="0" borderId="43" xfId="0" applyNumberFormat="1" applyFont="1" applyFill="1" applyBorder="1" applyAlignment="1">
      <alignment vertical="center"/>
    </xf>
    <xf numFmtId="194" fontId="8" fillId="0" borderId="44" xfId="0" applyNumberFormat="1" applyFont="1" applyFill="1" applyBorder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8" fillId="0" borderId="45" xfId="17" applyNumberFormat="1" applyFont="1" applyFill="1" applyBorder="1" applyAlignment="1">
      <alignment vertical="center"/>
    </xf>
    <xf numFmtId="194" fontId="8" fillId="0" borderId="46" xfId="17" applyNumberFormat="1" applyFont="1" applyFill="1" applyBorder="1" applyAlignment="1">
      <alignment vertical="center"/>
    </xf>
    <xf numFmtId="194" fontId="8" fillId="0" borderId="47" xfId="17" applyNumberFormat="1" applyFont="1" applyFill="1" applyBorder="1" applyAlignment="1">
      <alignment vertical="center"/>
    </xf>
    <xf numFmtId="194" fontId="8" fillId="0" borderId="0" xfId="17" applyNumberFormat="1" applyFont="1" applyFill="1" applyBorder="1" applyAlignment="1">
      <alignment vertical="center"/>
    </xf>
    <xf numFmtId="190" fontId="14" fillId="0" borderId="0" xfId="0" applyNumberFormat="1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0" fontId="8" fillId="0" borderId="11" xfId="0" applyNumberFormat="1" applyFont="1" applyFill="1" applyBorder="1" applyAlignment="1">
      <alignment vertical="center"/>
    </xf>
    <xf numFmtId="190" fontId="8" fillId="0" borderId="12" xfId="0" applyNumberFormat="1" applyFont="1" applyFill="1" applyBorder="1" applyAlignment="1">
      <alignment vertical="center"/>
    </xf>
    <xf numFmtId="190" fontId="8" fillId="0" borderId="48" xfId="0" applyNumberFormat="1" applyFont="1" applyFill="1" applyBorder="1" applyAlignment="1">
      <alignment vertical="center"/>
    </xf>
    <xf numFmtId="190" fontId="8" fillId="0" borderId="14" xfId="0" applyNumberFormat="1" applyFont="1" applyFill="1" applyBorder="1" applyAlignment="1">
      <alignment vertical="center"/>
    </xf>
    <xf numFmtId="190" fontId="8" fillId="0" borderId="7" xfId="0" applyNumberFormat="1" applyFont="1" applyFill="1" applyBorder="1" applyAlignment="1">
      <alignment vertical="center"/>
    </xf>
    <xf numFmtId="190" fontId="8" fillId="0" borderId="8" xfId="0" applyNumberFormat="1" applyFont="1" applyFill="1" applyBorder="1" applyAlignment="1">
      <alignment vertical="center"/>
    </xf>
    <xf numFmtId="0" fontId="8" fillId="0" borderId="42" xfId="0" applyFont="1" applyFill="1" applyBorder="1" applyAlignment="1">
      <alignment horizontal="right" vertical="center"/>
    </xf>
    <xf numFmtId="194" fontId="8" fillId="0" borderId="10" xfId="17" applyNumberFormat="1" applyFont="1" applyFill="1" applyBorder="1" applyAlignment="1">
      <alignment vertical="center"/>
    </xf>
    <xf numFmtId="194" fontId="8" fillId="0" borderId="2" xfId="17" applyNumberFormat="1" applyFont="1" applyFill="1" applyBorder="1" applyAlignment="1">
      <alignment vertical="center"/>
    </xf>
    <xf numFmtId="190" fontId="8" fillId="0" borderId="15" xfId="0" applyNumberFormat="1" applyFont="1" applyFill="1" applyBorder="1" applyAlignment="1">
      <alignment vertical="center"/>
    </xf>
    <xf numFmtId="190" fontId="8" fillId="0" borderId="49" xfId="0" applyNumberFormat="1" applyFont="1" applyFill="1" applyBorder="1" applyAlignment="1">
      <alignment vertical="center"/>
    </xf>
    <xf numFmtId="194" fontId="8" fillId="0" borderId="25" xfId="17" applyNumberFormat="1" applyFont="1" applyFill="1" applyBorder="1" applyAlignment="1">
      <alignment vertical="center"/>
    </xf>
    <xf numFmtId="190" fontId="8" fillId="0" borderId="50" xfId="0" applyNumberFormat="1" applyFont="1" applyFill="1" applyBorder="1" applyAlignment="1">
      <alignment vertical="center"/>
    </xf>
    <xf numFmtId="190" fontId="8" fillId="0" borderId="51" xfId="0" applyNumberFormat="1" applyFont="1" applyFill="1" applyBorder="1" applyAlignment="1">
      <alignment vertical="center"/>
    </xf>
    <xf numFmtId="194" fontId="8" fillId="0" borderId="13" xfId="17" applyNumberFormat="1" applyFont="1" applyFill="1" applyBorder="1" applyAlignment="1">
      <alignment vertical="center"/>
    </xf>
    <xf numFmtId="38" fontId="8" fillId="0" borderId="10" xfId="17" applyFont="1" applyFill="1" applyBorder="1" applyAlignment="1">
      <alignment vertical="center"/>
    </xf>
    <xf numFmtId="38" fontId="8" fillId="0" borderId="12" xfId="17" applyFont="1" applyFill="1" applyBorder="1" applyAlignment="1">
      <alignment vertical="center"/>
    </xf>
    <xf numFmtId="38" fontId="8" fillId="0" borderId="13" xfId="17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94" fontId="8" fillId="0" borderId="52" xfId="17" applyNumberFormat="1" applyFont="1" applyFill="1" applyBorder="1" applyAlignment="1">
      <alignment vertical="center"/>
    </xf>
    <xf numFmtId="194" fontId="8" fillId="0" borderId="53" xfId="17" applyNumberFormat="1" applyFont="1" applyFill="1" applyBorder="1" applyAlignment="1">
      <alignment vertical="center"/>
    </xf>
    <xf numFmtId="194" fontId="8" fillId="0" borderId="4" xfId="17" applyNumberFormat="1" applyFont="1" applyFill="1" applyBorder="1" applyAlignment="1">
      <alignment vertical="center"/>
    </xf>
    <xf numFmtId="194" fontId="8" fillId="0" borderId="6" xfId="17" applyNumberFormat="1" applyFont="1" applyFill="1" applyBorder="1" applyAlignment="1">
      <alignment vertical="center"/>
    </xf>
    <xf numFmtId="194" fontId="8" fillId="0" borderId="54" xfId="17" applyNumberFormat="1" applyFont="1" applyFill="1" applyBorder="1" applyAlignment="1">
      <alignment vertical="center"/>
    </xf>
    <xf numFmtId="194" fontId="8" fillId="0" borderId="55" xfId="17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194" fontId="8" fillId="0" borderId="17" xfId="17" applyNumberFormat="1" applyFont="1" applyFill="1" applyBorder="1" applyAlignment="1">
      <alignment vertical="center"/>
    </xf>
    <xf numFmtId="194" fontId="8" fillId="0" borderId="19" xfId="17" applyNumberFormat="1" applyFont="1" applyFill="1" applyBorder="1" applyAlignment="1">
      <alignment vertical="center"/>
    </xf>
    <xf numFmtId="38" fontId="8" fillId="0" borderId="9" xfId="17" applyFont="1" applyFill="1" applyBorder="1" applyAlignment="1">
      <alignment vertical="center"/>
    </xf>
    <xf numFmtId="38" fontId="8" fillId="0" borderId="42" xfId="17" applyFont="1" applyFill="1" applyBorder="1" applyAlignment="1">
      <alignment vertical="center"/>
    </xf>
    <xf numFmtId="38" fontId="8" fillId="0" borderId="56" xfId="17" applyFont="1" applyFill="1" applyBorder="1" applyAlignment="1">
      <alignment vertical="center"/>
    </xf>
    <xf numFmtId="38" fontId="8" fillId="0" borderId="41" xfId="17" applyFont="1" applyFill="1" applyBorder="1" applyAlignment="1">
      <alignment vertical="center"/>
    </xf>
    <xf numFmtId="38" fontId="8" fillId="0" borderId="1" xfId="17" applyFont="1" applyFill="1" applyBorder="1" applyAlignment="1">
      <alignment vertical="center"/>
    </xf>
    <xf numFmtId="38" fontId="8" fillId="0" borderId="49" xfId="17" applyFont="1" applyFill="1" applyBorder="1" applyAlignment="1">
      <alignment vertical="center"/>
    </xf>
    <xf numFmtId="38" fontId="8" fillId="0" borderId="51" xfId="17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38" fontId="8" fillId="0" borderId="60" xfId="17" applyFont="1" applyFill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38" fontId="8" fillId="0" borderId="11" xfId="17" applyFont="1" applyFill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25" xfId="17" applyFont="1" applyFill="1" applyBorder="1" applyAlignment="1">
      <alignment vertical="center"/>
    </xf>
    <xf numFmtId="38" fontId="8" fillId="0" borderId="48" xfId="17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4" fillId="0" borderId="61" xfId="21" applyFont="1" applyFill="1" applyBorder="1" applyAlignment="1">
      <alignment vertical="center" wrapText="1"/>
      <protection/>
    </xf>
    <xf numFmtId="0" fontId="24" fillId="0" borderId="62" xfId="21" applyFont="1" applyFill="1" applyBorder="1" applyAlignment="1">
      <alignment horizontal="center" vertical="center" wrapText="1"/>
      <protection/>
    </xf>
    <xf numFmtId="0" fontId="24" fillId="0" borderId="62" xfId="21" applyFont="1" applyFill="1" applyBorder="1" applyAlignment="1">
      <alignment vertical="center" wrapText="1"/>
      <protection/>
    </xf>
    <xf numFmtId="0" fontId="24" fillId="0" borderId="0" xfId="21" applyFont="1" applyFill="1" applyAlignment="1">
      <alignment vertical="center" wrapText="1"/>
      <protection/>
    </xf>
    <xf numFmtId="0" fontId="24" fillId="0" borderId="63" xfId="21" applyFont="1" applyFill="1" applyBorder="1" applyAlignment="1">
      <alignment vertical="center" wrapText="1"/>
      <protection/>
    </xf>
    <xf numFmtId="0" fontId="8" fillId="0" borderId="4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194" fontId="8" fillId="0" borderId="66" xfId="17" applyNumberFormat="1" applyFont="1" applyFill="1" applyBorder="1" applyAlignment="1">
      <alignment vertical="center"/>
    </xf>
    <xf numFmtId="194" fontId="8" fillId="0" borderId="64" xfId="17" applyNumberFormat="1" applyFont="1" applyFill="1" applyBorder="1" applyAlignment="1">
      <alignment vertical="center"/>
    </xf>
    <xf numFmtId="41" fontId="8" fillId="0" borderId="52" xfId="17" applyNumberFormat="1" applyFont="1" applyFill="1" applyBorder="1" applyAlignment="1">
      <alignment vertical="center"/>
    </xf>
    <xf numFmtId="41" fontId="8" fillId="0" borderId="67" xfId="17" applyNumberFormat="1" applyFont="1" applyFill="1" applyBorder="1" applyAlignment="1">
      <alignment vertical="center"/>
    </xf>
    <xf numFmtId="41" fontId="8" fillId="0" borderId="17" xfId="17" applyNumberFormat="1" applyFont="1" applyFill="1" applyBorder="1" applyAlignment="1">
      <alignment vertical="center"/>
    </xf>
    <xf numFmtId="41" fontId="8" fillId="0" borderId="53" xfId="17" applyNumberFormat="1" applyFont="1" applyFill="1" applyBorder="1" applyAlignment="1">
      <alignment vertical="center"/>
    </xf>
    <xf numFmtId="41" fontId="8" fillId="0" borderId="68" xfId="17" applyNumberFormat="1" applyFont="1" applyFill="1" applyBorder="1" applyAlignment="1">
      <alignment vertical="center"/>
    </xf>
    <xf numFmtId="41" fontId="8" fillId="0" borderId="4" xfId="17" applyNumberFormat="1" applyFont="1" applyFill="1" applyBorder="1" applyAlignment="1">
      <alignment vertical="center"/>
    </xf>
    <xf numFmtId="41" fontId="8" fillId="0" borderId="69" xfId="17" applyNumberFormat="1" applyFont="1" applyFill="1" applyBorder="1" applyAlignment="1">
      <alignment vertical="center"/>
    </xf>
    <xf numFmtId="41" fontId="8" fillId="0" borderId="70" xfId="17" applyNumberFormat="1" applyFont="1" applyFill="1" applyBorder="1" applyAlignment="1">
      <alignment vertical="center"/>
    </xf>
    <xf numFmtId="41" fontId="8" fillId="0" borderId="6" xfId="17" applyNumberFormat="1" applyFont="1" applyFill="1" applyBorder="1" applyAlignment="1">
      <alignment vertical="center"/>
    </xf>
    <xf numFmtId="41" fontId="8" fillId="0" borderId="57" xfId="17" applyNumberFormat="1" applyFont="1" applyFill="1" applyBorder="1" applyAlignment="1">
      <alignment vertical="center"/>
    </xf>
    <xf numFmtId="41" fontId="8" fillId="0" borderId="58" xfId="17" applyNumberFormat="1" applyFont="1" applyFill="1" applyBorder="1" applyAlignment="1">
      <alignment vertical="center"/>
    </xf>
    <xf numFmtId="41" fontId="8" fillId="0" borderId="55" xfId="17" applyNumberFormat="1" applyFont="1" applyFill="1" applyBorder="1" applyAlignment="1">
      <alignment vertical="center"/>
    </xf>
    <xf numFmtId="41" fontId="8" fillId="0" borderId="54" xfId="17" applyNumberFormat="1" applyFont="1" applyFill="1" applyBorder="1" applyAlignment="1">
      <alignment vertical="center"/>
    </xf>
    <xf numFmtId="41" fontId="8" fillId="0" borderId="59" xfId="17" applyNumberFormat="1" applyFont="1" applyFill="1" applyBorder="1" applyAlignment="1">
      <alignment vertical="center"/>
    </xf>
    <xf numFmtId="41" fontId="8" fillId="0" borderId="19" xfId="17" applyNumberFormat="1" applyFont="1" applyFill="1" applyBorder="1" applyAlignment="1">
      <alignment vertical="center"/>
    </xf>
    <xf numFmtId="41" fontId="8" fillId="0" borderId="9" xfId="17" applyNumberFormat="1" applyFont="1" applyFill="1" applyBorder="1" applyAlignment="1">
      <alignment vertical="center"/>
    </xf>
    <xf numFmtId="41" fontId="8" fillId="0" borderId="42" xfId="17" applyNumberFormat="1" applyFont="1" applyFill="1" applyBorder="1" applyAlignment="1">
      <alignment vertical="center"/>
    </xf>
    <xf numFmtId="41" fontId="8" fillId="0" borderId="56" xfId="17" applyNumberFormat="1" applyFont="1" applyFill="1" applyBorder="1" applyAlignment="1">
      <alignment vertical="center"/>
    </xf>
    <xf numFmtId="41" fontId="8" fillId="0" borderId="41" xfId="17" applyNumberFormat="1" applyFont="1" applyFill="1" applyBorder="1" applyAlignment="1">
      <alignment vertical="center"/>
    </xf>
    <xf numFmtId="41" fontId="8" fillId="0" borderId="1" xfId="17" applyNumberFormat="1" applyFont="1" applyFill="1" applyBorder="1" applyAlignment="1">
      <alignment vertical="center"/>
    </xf>
    <xf numFmtId="41" fontId="8" fillId="0" borderId="22" xfId="17" applyNumberFormat="1" applyFont="1" applyFill="1" applyBorder="1" applyAlignment="1">
      <alignment vertical="center"/>
    </xf>
    <xf numFmtId="41" fontId="8" fillId="0" borderId="21" xfId="17" applyNumberFormat="1" applyFont="1" applyFill="1" applyBorder="1" applyAlignment="1">
      <alignment vertical="center"/>
    </xf>
    <xf numFmtId="41" fontId="8" fillId="0" borderId="24" xfId="17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 shrinkToFit="1"/>
    </xf>
    <xf numFmtId="38" fontId="0" fillId="0" borderId="20" xfId="17" applyFont="1" applyFill="1" applyBorder="1" applyAlignment="1">
      <alignment vertical="center"/>
    </xf>
    <xf numFmtId="38" fontId="0" fillId="0" borderId="20" xfId="17" applyNumberFormat="1" applyFont="1" applyFill="1" applyBorder="1" applyAlignment="1">
      <alignment vertical="center"/>
    </xf>
    <xf numFmtId="41" fontId="8" fillId="0" borderId="71" xfId="17" applyNumberFormat="1" applyFont="1" applyFill="1" applyBorder="1" applyAlignment="1">
      <alignment vertical="center"/>
    </xf>
    <xf numFmtId="41" fontId="8" fillId="0" borderId="64" xfId="17" applyNumberFormat="1" applyFont="1" applyFill="1" applyBorder="1" applyAlignment="1">
      <alignment vertical="center"/>
    </xf>
    <xf numFmtId="41" fontId="8" fillId="0" borderId="65" xfId="17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38" fontId="8" fillId="0" borderId="56" xfId="17" applyNumberFormat="1" applyFont="1" applyFill="1" applyBorder="1" applyAlignment="1">
      <alignment vertical="center"/>
    </xf>
    <xf numFmtId="0" fontId="24" fillId="0" borderId="15" xfId="21" applyFont="1" applyFill="1" applyBorder="1" applyAlignment="1">
      <alignment vertical="center" wrapText="1"/>
      <protection/>
    </xf>
    <xf numFmtId="0" fontId="24" fillId="0" borderId="65" xfId="21" applyFont="1" applyFill="1" applyBorder="1" applyAlignment="1">
      <alignment horizontal="center" vertical="center" wrapText="1"/>
      <protection/>
    </xf>
    <xf numFmtId="0" fontId="24" fillId="0" borderId="65" xfId="21" applyFont="1" applyFill="1" applyBorder="1" applyAlignment="1">
      <alignment vertical="center" wrapText="1"/>
      <protection/>
    </xf>
    <xf numFmtId="41" fontId="8" fillId="0" borderId="10" xfId="17" applyNumberFormat="1" applyFont="1" applyFill="1" applyBorder="1" applyAlignment="1">
      <alignment vertical="center"/>
    </xf>
    <xf numFmtId="41" fontId="8" fillId="0" borderId="11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8" fillId="0" borderId="12" xfId="17" applyNumberFormat="1" applyFont="1" applyFill="1" applyBorder="1" applyAlignment="1">
      <alignment vertical="center"/>
    </xf>
    <xf numFmtId="41" fontId="8" fillId="0" borderId="72" xfId="17" applyNumberFormat="1" applyFont="1" applyFill="1" applyBorder="1" applyAlignment="1">
      <alignment vertical="center"/>
    </xf>
    <xf numFmtId="41" fontId="8" fillId="0" borderId="13" xfId="17" applyNumberFormat="1" applyFont="1" applyFill="1" applyBorder="1" applyAlignment="1">
      <alignment vertical="center"/>
    </xf>
    <xf numFmtId="41" fontId="8" fillId="0" borderId="48" xfId="17" applyNumberFormat="1" applyFont="1" applyFill="1" applyBorder="1" applyAlignment="1">
      <alignment vertical="center"/>
    </xf>
    <xf numFmtId="0" fontId="24" fillId="0" borderId="73" xfId="21" applyFont="1" applyFill="1" applyBorder="1" applyAlignment="1">
      <alignment vertical="center" wrapText="1"/>
      <protection/>
    </xf>
    <xf numFmtId="0" fontId="24" fillId="0" borderId="37" xfId="21" applyFont="1" applyFill="1" applyBorder="1" applyAlignment="1">
      <alignment horizontal="center" vertical="center" wrapText="1"/>
      <protection/>
    </xf>
    <xf numFmtId="0" fontId="24" fillId="0" borderId="37" xfId="21" applyFont="1" applyFill="1" applyBorder="1" applyAlignment="1">
      <alignment vertical="center" wrapText="1"/>
      <protection/>
    </xf>
    <xf numFmtId="0" fontId="24" fillId="0" borderId="73" xfId="21" applyFont="1" applyFill="1" applyBorder="1" applyAlignment="1">
      <alignment horizontal="center" vertical="center" wrapText="1"/>
      <protection/>
    </xf>
    <xf numFmtId="0" fontId="24" fillId="0" borderId="74" xfId="21" applyFont="1" applyFill="1" applyBorder="1" applyAlignment="1">
      <alignment vertical="center" wrapText="1"/>
      <protection/>
    </xf>
    <xf numFmtId="0" fontId="24" fillId="0" borderId="38" xfId="21" applyFont="1" applyFill="1" applyBorder="1" applyAlignment="1">
      <alignment horizontal="center" vertical="center" wrapText="1"/>
      <protection/>
    </xf>
    <xf numFmtId="0" fontId="24" fillId="0" borderId="38" xfId="21" applyFont="1" applyFill="1" applyBorder="1" applyAlignment="1">
      <alignment vertical="center" wrapText="1"/>
      <protection/>
    </xf>
    <xf numFmtId="41" fontId="8" fillId="0" borderId="75" xfId="17" applyNumberFormat="1" applyFont="1" applyFill="1" applyBorder="1" applyAlignment="1">
      <alignment vertical="center"/>
    </xf>
    <xf numFmtId="41" fontId="8" fillId="0" borderId="76" xfId="17" applyNumberFormat="1" applyFont="1" applyFill="1" applyBorder="1" applyAlignment="1">
      <alignment vertical="center"/>
    </xf>
    <xf numFmtId="41" fontId="8" fillId="0" borderId="77" xfId="17" applyNumberFormat="1" applyFont="1" applyFill="1" applyBorder="1" applyAlignment="1">
      <alignment vertical="center"/>
    </xf>
    <xf numFmtId="38" fontId="15" fillId="0" borderId="0" xfId="17" applyFont="1" applyFill="1" applyBorder="1" applyAlignment="1" applyProtection="1">
      <alignment horizontal="center" vertical="center"/>
      <protection locked="0"/>
    </xf>
    <xf numFmtId="38" fontId="8" fillId="0" borderId="78" xfId="17" applyFont="1" applyFill="1" applyBorder="1" applyAlignment="1" applyProtection="1">
      <alignment vertical="center"/>
      <protection locked="0"/>
    </xf>
    <xf numFmtId="38" fontId="8" fillId="0" borderId="2" xfId="17" applyFont="1" applyFill="1" applyBorder="1" applyAlignment="1" applyProtection="1">
      <alignment vertical="top"/>
      <protection locked="0"/>
    </xf>
    <xf numFmtId="38" fontId="8" fillId="0" borderId="30" xfId="17" applyFont="1" applyFill="1" applyBorder="1" applyAlignment="1" applyProtection="1">
      <alignment horizontal="right" vertical="center"/>
      <protection locked="0"/>
    </xf>
    <xf numFmtId="38" fontId="8" fillId="0" borderId="21" xfId="17" applyFont="1" applyFill="1" applyBorder="1" applyAlignment="1" applyProtection="1">
      <alignment vertical="center"/>
      <protection locked="0"/>
    </xf>
    <xf numFmtId="38" fontId="8" fillId="0" borderId="79" xfId="17" applyFont="1" applyFill="1" applyBorder="1" applyAlignment="1" applyProtection="1">
      <alignment vertical="center"/>
      <protection locked="0"/>
    </xf>
    <xf numFmtId="38" fontId="8" fillId="0" borderId="80" xfId="17" applyFont="1" applyFill="1" applyBorder="1" applyAlignment="1" applyProtection="1">
      <alignment vertical="center"/>
      <protection locked="0"/>
    </xf>
    <xf numFmtId="38" fontId="8" fillId="0" borderId="81" xfId="17" applyFont="1" applyFill="1" applyBorder="1" applyAlignment="1" applyProtection="1">
      <alignment vertical="center"/>
      <protection locked="0"/>
    </xf>
    <xf numFmtId="38" fontId="8" fillId="0" borderId="82" xfId="17" applyFont="1" applyFill="1" applyBorder="1" applyAlignment="1" applyProtection="1">
      <alignment vertical="center"/>
      <protection locked="0"/>
    </xf>
    <xf numFmtId="38" fontId="8" fillId="0" borderId="83" xfId="17" applyFont="1" applyFill="1" applyBorder="1" applyAlignment="1" applyProtection="1">
      <alignment vertical="center"/>
      <protection locked="0"/>
    </xf>
    <xf numFmtId="38" fontId="8" fillId="0" borderId="84" xfId="17" applyFont="1" applyFill="1" applyBorder="1" applyAlignment="1" applyProtection="1">
      <alignment vertical="center"/>
      <protection locked="0"/>
    </xf>
    <xf numFmtId="38" fontId="8" fillId="0" borderId="85" xfId="17" applyFont="1" applyFill="1" applyBorder="1" applyAlignment="1" applyProtection="1">
      <alignment vertical="center"/>
      <protection locked="0"/>
    </xf>
    <xf numFmtId="0" fontId="8" fillId="0" borderId="86" xfId="0" applyFont="1" applyFill="1" applyBorder="1" applyAlignment="1">
      <alignment vertical="center"/>
    </xf>
    <xf numFmtId="38" fontId="8" fillId="0" borderId="87" xfId="17" applyFont="1" applyFill="1" applyBorder="1" applyAlignment="1" applyProtection="1">
      <alignment vertical="center"/>
      <protection locked="0"/>
    </xf>
    <xf numFmtId="0" fontId="8" fillId="0" borderId="86" xfId="0" applyFont="1" applyBorder="1" applyAlignment="1">
      <alignment vertical="center"/>
    </xf>
    <xf numFmtId="38" fontId="8" fillId="0" borderId="88" xfId="17" applyFont="1" applyFill="1" applyBorder="1" applyAlignment="1" applyProtection="1">
      <alignment vertical="center"/>
      <protection locked="0"/>
    </xf>
    <xf numFmtId="0" fontId="8" fillId="0" borderId="82" xfId="0" applyFont="1" applyBorder="1" applyAlignment="1">
      <alignment vertical="center"/>
    </xf>
    <xf numFmtId="0" fontId="8" fillId="0" borderId="83" xfId="0" applyFont="1" applyBorder="1" applyAlignment="1">
      <alignment vertical="center"/>
    </xf>
    <xf numFmtId="38" fontId="8" fillId="0" borderId="89" xfId="17" applyFont="1" applyFill="1" applyBorder="1" applyAlignment="1" applyProtection="1">
      <alignment vertical="center"/>
      <protection locked="0"/>
    </xf>
    <xf numFmtId="38" fontId="14" fillId="0" borderId="0" xfId="17" applyFont="1" applyFill="1" applyBorder="1" applyAlignment="1" applyProtection="1">
      <alignment horizontal="right" vertical="center"/>
      <protection locked="0"/>
    </xf>
    <xf numFmtId="178" fontId="14" fillId="0" borderId="0" xfId="17" applyNumberFormat="1" applyFont="1" applyFill="1" applyBorder="1" applyAlignment="1" applyProtection="1">
      <alignment vertical="center"/>
      <protection locked="0"/>
    </xf>
    <xf numFmtId="194" fontId="8" fillId="0" borderId="14" xfId="0" applyNumberFormat="1" applyFont="1" applyFill="1" applyBorder="1" applyAlignment="1">
      <alignment vertical="center"/>
    </xf>
    <xf numFmtId="194" fontId="16" fillId="0" borderId="8" xfId="0" applyNumberFormat="1" applyFont="1" applyFill="1" applyBorder="1" applyAlignment="1">
      <alignment horizontal="center" vertical="center"/>
    </xf>
    <xf numFmtId="220" fontId="8" fillId="0" borderId="52" xfId="17" applyNumberFormat="1" applyFont="1" applyFill="1" applyBorder="1" applyAlignment="1">
      <alignment vertical="center"/>
    </xf>
    <xf numFmtId="220" fontId="8" fillId="0" borderId="17" xfId="17" applyNumberFormat="1" applyFont="1" applyFill="1" applyBorder="1" applyAlignment="1">
      <alignment vertical="center"/>
    </xf>
    <xf numFmtId="220" fontId="8" fillId="0" borderId="45" xfId="17" applyNumberFormat="1" applyFont="1" applyFill="1" applyBorder="1" applyAlignment="1">
      <alignment vertical="center"/>
    </xf>
    <xf numFmtId="220" fontId="8" fillId="0" borderId="10" xfId="17" applyNumberFormat="1" applyFont="1" applyFill="1" applyBorder="1" applyAlignment="1">
      <alignment vertical="center"/>
    </xf>
    <xf numFmtId="220" fontId="8" fillId="0" borderId="53" xfId="17" applyNumberFormat="1" applyFont="1" applyFill="1" applyBorder="1" applyAlignment="1">
      <alignment vertical="center"/>
    </xf>
    <xf numFmtId="220" fontId="8" fillId="0" borderId="4" xfId="17" applyNumberFormat="1" applyFont="1" applyFill="1" applyBorder="1" applyAlignment="1">
      <alignment vertical="center"/>
    </xf>
    <xf numFmtId="220" fontId="8" fillId="0" borderId="46" xfId="17" applyNumberFormat="1" applyFont="1" applyFill="1" applyBorder="1" applyAlignment="1">
      <alignment vertical="center"/>
    </xf>
    <xf numFmtId="220" fontId="8" fillId="0" borderId="0" xfId="17" applyNumberFormat="1" applyFont="1" applyFill="1" applyBorder="1" applyAlignment="1">
      <alignment vertical="center"/>
    </xf>
    <xf numFmtId="220" fontId="8" fillId="0" borderId="69" xfId="17" applyNumberFormat="1" applyFont="1" applyFill="1" applyBorder="1" applyAlignment="1">
      <alignment vertical="center"/>
    </xf>
    <xf numFmtId="220" fontId="8" fillId="0" borderId="6" xfId="17" applyNumberFormat="1" applyFont="1" applyFill="1" applyBorder="1" applyAlignment="1">
      <alignment vertical="center"/>
    </xf>
    <xf numFmtId="220" fontId="8" fillId="0" borderId="23" xfId="17" applyNumberFormat="1" applyFont="1" applyFill="1" applyBorder="1" applyAlignment="1">
      <alignment vertical="center"/>
    </xf>
    <xf numFmtId="220" fontId="8" fillId="0" borderId="2" xfId="17" applyNumberFormat="1" applyFont="1" applyFill="1" applyBorder="1" applyAlignment="1">
      <alignment vertical="center"/>
    </xf>
    <xf numFmtId="220" fontId="8" fillId="0" borderId="57" xfId="17" applyNumberFormat="1" applyFont="1" applyFill="1" applyBorder="1" applyAlignment="1">
      <alignment vertical="center"/>
    </xf>
    <xf numFmtId="220" fontId="8" fillId="0" borderId="55" xfId="17" applyNumberFormat="1" applyFont="1" applyFill="1" applyBorder="1" applyAlignment="1">
      <alignment vertical="center"/>
    </xf>
    <xf numFmtId="220" fontId="8" fillId="0" borderId="90" xfId="17" applyNumberFormat="1" applyFont="1" applyFill="1" applyBorder="1" applyAlignment="1">
      <alignment vertical="center"/>
    </xf>
    <xf numFmtId="220" fontId="8" fillId="0" borderId="25" xfId="17" applyNumberFormat="1" applyFont="1" applyFill="1" applyBorder="1" applyAlignment="1">
      <alignment vertical="center"/>
    </xf>
    <xf numFmtId="220" fontId="8" fillId="0" borderId="54" xfId="17" applyNumberFormat="1" applyFont="1" applyFill="1" applyBorder="1" applyAlignment="1">
      <alignment vertical="center"/>
    </xf>
    <xf numFmtId="220" fontId="8" fillId="0" borderId="19" xfId="17" applyNumberFormat="1" applyFont="1" applyFill="1" applyBorder="1" applyAlignment="1">
      <alignment vertical="center"/>
    </xf>
    <xf numFmtId="220" fontId="8" fillId="0" borderId="47" xfId="17" applyNumberFormat="1" applyFont="1" applyFill="1" applyBorder="1" applyAlignment="1">
      <alignment vertical="center"/>
    </xf>
    <xf numFmtId="220" fontId="8" fillId="0" borderId="13" xfId="17" applyNumberFormat="1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41" fontId="8" fillId="0" borderId="91" xfId="17" applyNumberFormat="1" applyFont="1" applyFill="1" applyBorder="1" applyAlignment="1">
      <alignment vertical="center"/>
    </xf>
    <xf numFmtId="0" fontId="8" fillId="0" borderId="71" xfId="0" applyFont="1" applyFill="1" applyBorder="1" applyAlignment="1">
      <alignment vertical="center"/>
    </xf>
    <xf numFmtId="41" fontId="8" fillId="0" borderId="92" xfId="17" applyNumberFormat="1" applyFont="1" applyFill="1" applyBorder="1" applyAlignment="1">
      <alignment vertical="center"/>
    </xf>
    <xf numFmtId="0" fontId="8" fillId="0" borderId="93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41" fontId="8" fillId="0" borderId="52" xfId="17" applyNumberFormat="1" applyFont="1" applyFill="1" applyBorder="1" applyAlignment="1">
      <alignment horizontal="center" vertical="center"/>
    </xf>
    <xf numFmtId="41" fontId="8" fillId="0" borderId="67" xfId="17" applyNumberFormat="1" applyFont="1" applyFill="1" applyBorder="1" applyAlignment="1">
      <alignment horizontal="center" vertical="center"/>
    </xf>
    <xf numFmtId="41" fontId="8" fillId="0" borderId="17" xfId="17" applyNumberFormat="1" applyFont="1" applyFill="1" applyBorder="1" applyAlignment="1">
      <alignment horizontal="center" vertical="center"/>
    </xf>
    <xf numFmtId="41" fontId="8" fillId="0" borderId="53" xfId="17" applyNumberFormat="1" applyFont="1" applyFill="1" applyBorder="1" applyAlignment="1">
      <alignment horizontal="center" vertical="center"/>
    </xf>
    <xf numFmtId="41" fontId="8" fillId="0" borderId="68" xfId="17" applyNumberFormat="1" applyFont="1" applyFill="1" applyBorder="1" applyAlignment="1">
      <alignment horizontal="center" vertical="center"/>
    </xf>
    <xf numFmtId="41" fontId="8" fillId="0" borderId="4" xfId="17" applyNumberFormat="1" applyFont="1" applyFill="1" applyBorder="1" applyAlignment="1">
      <alignment horizontal="center" vertical="center"/>
    </xf>
    <xf numFmtId="41" fontId="8" fillId="0" borderId="69" xfId="17" applyNumberFormat="1" applyFont="1" applyFill="1" applyBorder="1" applyAlignment="1">
      <alignment horizontal="center" vertical="center"/>
    </xf>
    <xf numFmtId="41" fontId="8" fillId="0" borderId="70" xfId="17" applyNumberFormat="1" applyFont="1" applyFill="1" applyBorder="1" applyAlignment="1">
      <alignment horizontal="center" vertical="center"/>
    </xf>
    <xf numFmtId="41" fontId="8" fillId="0" borderId="6" xfId="17" applyNumberFormat="1" applyFont="1" applyFill="1" applyBorder="1" applyAlignment="1">
      <alignment horizontal="center" vertical="center"/>
    </xf>
    <xf numFmtId="41" fontId="8" fillId="0" borderId="57" xfId="17" applyNumberFormat="1" applyFont="1" applyFill="1" applyBorder="1" applyAlignment="1">
      <alignment horizontal="center" vertical="center"/>
    </xf>
    <xf numFmtId="41" fontId="8" fillId="0" borderId="58" xfId="17" applyNumberFormat="1" applyFont="1" applyFill="1" applyBorder="1" applyAlignment="1">
      <alignment horizontal="center" vertical="center"/>
    </xf>
    <xf numFmtId="41" fontId="8" fillId="0" borderId="55" xfId="17" applyNumberFormat="1" applyFont="1" applyFill="1" applyBorder="1" applyAlignment="1">
      <alignment horizontal="center" vertical="center"/>
    </xf>
    <xf numFmtId="41" fontId="8" fillId="0" borderId="54" xfId="17" applyNumberFormat="1" applyFont="1" applyFill="1" applyBorder="1" applyAlignment="1">
      <alignment horizontal="center" vertical="center"/>
    </xf>
    <xf numFmtId="41" fontId="8" fillId="0" borderId="59" xfId="17" applyNumberFormat="1" applyFont="1" applyFill="1" applyBorder="1" applyAlignment="1">
      <alignment horizontal="center" vertical="center"/>
    </xf>
    <xf numFmtId="41" fontId="8" fillId="0" borderId="19" xfId="17" applyNumberFormat="1" applyFont="1" applyFill="1" applyBorder="1" applyAlignment="1">
      <alignment horizontal="center" vertical="center"/>
    </xf>
    <xf numFmtId="220" fontId="8" fillId="0" borderId="0" xfId="0" applyNumberFormat="1" applyFont="1" applyFill="1" applyAlignment="1">
      <alignment vertical="center"/>
    </xf>
    <xf numFmtId="220" fontId="8" fillId="0" borderId="68" xfId="0" applyNumberFormat="1" applyFont="1" applyFill="1" applyBorder="1" applyAlignment="1">
      <alignment vertical="center"/>
    </xf>
    <xf numFmtId="220" fontId="8" fillId="0" borderId="70" xfId="0" applyNumberFormat="1" applyFont="1" applyFill="1" applyBorder="1" applyAlignment="1">
      <alignment vertical="center"/>
    </xf>
    <xf numFmtId="220" fontId="8" fillId="0" borderId="58" xfId="0" applyNumberFormat="1" applyFont="1" applyFill="1" applyBorder="1" applyAlignment="1">
      <alignment vertical="center"/>
    </xf>
    <xf numFmtId="237" fontId="8" fillId="0" borderId="6" xfId="17" applyNumberFormat="1" applyFont="1" applyFill="1" applyBorder="1" applyAlignment="1">
      <alignment vertical="center"/>
    </xf>
    <xf numFmtId="220" fontId="8" fillId="0" borderId="59" xfId="0" applyNumberFormat="1" applyFont="1" applyFill="1" applyBorder="1" applyAlignment="1">
      <alignment vertical="center"/>
    </xf>
    <xf numFmtId="220" fontId="8" fillId="0" borderId="67" xfId="0" applyNumberFormat="1" applyFont="1" applyFill="1" applyBorder="1" applyAlignment="1">
      <alignment vertical="center"/>
    </xf>
    <xf numFmtId="0" fontId="17" fillId="0" borderId="0" xfId="21" applyFont="1" applyFill="1" applyAlignment="1">
      <alignment vertical="center"/>
      <protection/>
    </xf>
    <xf numFmtId="0" fontId="24" fillId="0" borderId="94" xfId="21" applyFont="1" applyFill="1" applyBorder="1" applyAlignment="1">
      <alignment horizontal="center" vertical="center" wrapText="1"/>
      <protection/>
    </xf>
    <xf numFmtId="0" fontId="24" fillId="0" borderId="95" xfId="21" applyFont="1" applyFill="1" applyBorder="1" applyAlignment="1">
      <alignment horizontal="center" vertical="center" wrapText="1"/>
      <protection/>
    </xf>
    <xf numFmtId="0" fontId="24" fillId="0" borderId="23" xfId="21" applyFont="1" applyFill="1" applyBorder="1" applyAlignment="1">
      <alignment horizontal="center" vertical="center" wrapText="1"/>
      <protection/>
    </xf>
    <xf numFmtId="0" fontId="24" fillId="0" borderId="96" xfId="21" applyFont="1" applyFill="1" applyBorder="1" applyAlignment="1">
      <alignment horizontal="center" vertical="center" wrapText="1"/>
      <protection/>
    </xf>
    <xf numFmtId="0" fontId="24" fillId="0" borderId="23" xfId="21" applyFont="1" applyFill="1" applyBorder="1" applyAlignment="1">
      <alignment vertical="center" wrapText="1"/>
      <protection/>
    </xf>
    <xf numFmtId="0" fontId="24" fillId="0" borderId="96" xfId="21" applyFont="1" applyFill="1" applyBorder="1" applyAlignment="1">
      <alignment vertical="center" wrapText="1"/>
      <protection/>
    </xf>
    <xf numFmtId="0" fontId="24" fillId="0" borderId="20" xfId="21" applyFont="1" applyFill="1" applyBorder="1" applyAlignment="1">
      <alignment horizontal="center" vertical="center" wrapText="1"/>
      <protection/>
    </xf>
    <xf numFmtId="0" fontId="24" fillId="0" borderId="97" xfId="21" applyFont="1" applyFill="1" applyBorder="1" applyAlignment="1">
      <alignment horizontal="center" vertical="center" wrapText="1"/>
      <protection/>
    </xf>
    <xf numFmtId="0" fontId="24" fillId="0" borderId="20" xfId="21" applyFont="1" applyFill="1" applyBorder="1" applyAlignment="1">
      <alignment vertical="center" wrapText="1"/>
      <protection/>
    </xf>
    <xf numFmtId="0" fontId="24" fillId="0" borderId="97" xfId="21" applyFont="1" applyFill="1" applyBorder="1" applyAlignment="1">
      <alignment vertical="center" wrapText="1"/>
      <protection/>
    </xf>
    <xf numFmtId="0" fontId="24" fillId="0" borderId="24" xfId="21" applyFont="1" applyFill="1" applyBorder="1" applyAlignment="1">
      <alignment horizontal="center" vertical="center" wrapText="1"/>
      <protection/>
    </xf>
    <xf numFmtId="0" fontId="24" fillId="0" borderId="35" xfId="21" applyFont="1" applyFill="1" applyBorder="1" applyAlignment="1">
      <alignment vertical="center" wrapText="1"/>
      <protection/>
    </xf>
    <xf numFmtId="0" fontId="24" fillId="0" borderId="35" xfId="21" applyFont="1" applyFill="1" applyBorder="1" applyAlignment="1">
      <alignment horizontal="center" vertical="center" wrapText="1"/>
      <protection/>
    </xf>
    <xf numFmtId="0" fontId="24" fillId="0" borderId="24" xfId="21" applyFont="1" applyFill="1" applyBorder="1" applyAlignment="1">
      <alignment vertical="center" wrapText="1"/>
      <protection/>
    </xf>
    <xf numFmtId="0" fontId="24" fillId="0" borderId="94" xfId="21" applyFont="1" applyFill="1" applyBorder="1" applyAlignment="1">
      <alignment vertical="center" wrapText="1"/>
      <protection/>
    </xf>
    <xf numFmtId="0" fontId="24" fillId="0" borderId="98" xfId="21" applyFont="1" applyFill="1" applyBorder="1" applyAlignment="1">
      <alignment vertical="center" wrapText="1"/>
      <protection/>
    </xf>
    <xf numFmtId="0" fontId="24" fillId="0" borderId="95" xfId="21" applyFont="1" applyFill="1" applyBorder="1" applyAlignment="1">
      <alignment vertical="center" wrapText="1"/>
      <protection/>
    </xf>
    <xf numFmtId="0" fontId="24" fillId="0" borderId="74" xfId="21" applyFont="1" applyFill="1" applyBorder="1" applyAlignment="1">
      <alignment horizontal="center" vertical="center" wrapText="1"/>
      <protection/>
    </xf>
    <xf numFmtId="0" fontId="24" fillId="0" borderId="98" xfId="21" applyFont="1" applyFill="1" applyBorder="1" applyAlignment="1">
      <alignment horizontal="center" vertical="center" wrapText="1"/>
      <protection/>
    </xf>
    <xf numFmtId="220" fontId="8" fillId="0" borderId="7" xfId="17" applyNumberFormat="1" applyFont="1" applyFill="1" applyBorder="1" applyAlignment="1">
      <alignment vertical="center"/>
    </xf>
    <xf numFmtId="220" fontId="8" fillId="0" borderId="15" xfId="17" applyNumberFormat="1" applyFont="1" applyFill="1" applyBorder="1" applyAlignment="1">
      <alignment vertical="center"/>
    </xf>
    <xf numFmtId="220" fontId="8" fillId="0" borderId="14" xfId="17" applyNumberFormat="1" applyFont="1" applyFill="1" applyBorder="1" applyAlignment="1">
      <alignment vertical="center"/>
    </xf>
    <xf numFmtId="220" fontId="8" fillId="0" borderId="8" xfId="17" applyNumberFormat="1" applyFont="1" applyFill="1" applyBorder="1" applyAlignment="1">
      <alignment vertical="center"/>
    </xf>
    <xf numFmtId="0" fontId="8" fillId="0" borderId="99" xfId="0" applyFont="1" applyFill="1" applyBorder="1" applyAlignment="1">
      <alignment vertical="center"/>
    </xf>
    <xf numFmtId="194" fontId="8" fillId="0" borderId="14" xfId="17" applyNumberFormat="1" applyFont="1" applyFill="1" applyBorder="1" applyAlignment="1">
      <alignment vertical="center"/>
    </xf>
    <xf numFmtId="194" fontId="8" fillId="0" borderId="7" xfId="17" applyNumberFormat="1" applyFont="1" applyFill="1" applyBorder="1" applyAlignment="1">
      <alignment vertical="center"/>
    </xf>
    <xf numFmtId="194" fontId="8" fillId="0" borderId="15" xfId="17" applyNumberFormat="1" applyFont="1" applyFill="1" applyBorder="1" applyAlignment="1">
      <alignment vertical="center"/>
    </xf>
    <xf numFmtId="194" fontId="8" fillId="0" borderId="50" xfId="17" applyNumberFormat="1" applyFont="1" applyFill="1" applyBorder="1" applyAlignment="1">
      <alignment vertical="center"/>
    </xf>
    <xf numFmtId="194" fontId="8" fillId="0" borderId="8" xfId="17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8" fillId="0" borderId="35" xfId="17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38" fontId="8" fillId="0" borderId="35" xfId="0" applyNumberFormat="1" applyFont="1" applyFill="1" applyBorder="1" applyAlignment="1">
      <alignment vertical="center"/>
    </xf>
    <xf numFmtId="191" fontId="8" fillId="0" borderId="100" xfId="0" applyNumberFormat="1" applyFont="1" applyFill="1" applyBorder="1" applyAlignment="1">
      <alignment vertical="center"/>
    </xf>
    <xf numFmtId="0" fontId="8" fillId="0" borderId="100" xfId="0" applyFont="1" applyFill="1" applyBorder="1" applyAlignment="1">
      <alignment vertical="center"/>
    </xf>
    <xf numFmtId="0" fontId="8" fillId="0" borderId="101" xfId="0" applyFont="1" applyFill="1" applyBorder="1" applyAlignment="1">
      <alignment horizontal="center" vertical="center"/>
    </xf>
    <xf numFmtId="191" fontId="8" fillId="0" borderId="35" xfId="0" applyNumberFormat="1" applyFont="1" applyFill="1" applyBorder="1" applyAlignment="1">
      <alignment vertical="center"/>
    </xf>
    <xf numFmtId="0" fontId="8" fillId="0" borderId="102" xfId="0" applyFont="1" applyFill="1" applyBorder="1" applyAlignment="1">
      <alignment vertical="center"/>
    </xf>
    <xf numFmtId="190" fontId="8" fillId="0" borderId="103" xfId="0" applyNumberFormat="1" applyFont="1" applyFill="1" applyBorder="1" applyAlignment="1">
      <alignment horizontal="right" vertical="center" indent="1"/>
    </xf>
    <xf numFmtId="190" fontId="8" fillId="0" borderId="20" xfId="0" applyNumberFormat="1" applyFont="1" applyFill="1" applyBorder="1" applyAlignment="1">
      <alignment horizontal="right" vertical="center" indent="1"/>
    </xf>
    <xf numFmtId="0" fontId="8" fillId="0" borderId="22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91" fontId="8" fillId="0" borderId="104" xfId="0" applyNumberFormat="1" applyFont="1" applyFill="1" applyBorder="1" applyAlignment="1">
      <alignment vertical="center"/>
    </xf>
    <xf numFmtId="190" fontId="8" fillId="0" borderId="105" xfId="0" applyNumberFormat="1" applyFont="1" applyFill="1" applyBorder="1" applyAlignment="1">
      <alignment horizontal="right" vertical="center" indent="1"/>
    </xf>
    <xf numFmtId="191" fontId="8" fillId="0" borderId="24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190" fontId="8" fillId="0" borderId="23" xfId="0" applyNumberFormat="1" applyFont="1" applyFill="1" applyBorder="1" applyAlignment="1">
      <alignment horizontal="right" vertical="center" indent="1"/>
    </xf>
    <xf numFmtId="0" fontId="8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38" fontId="0" fillId="0" borderId="20" xfId="17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41" fontId="8" fillId="0" borderId="106" xfId="17" applyNumberFormat="1" applyFont="1" applyFill="1" applyBorder="1" applyAlignment="1">
      <alignment vertical="center"/>
    </xf>
    <xf numFmtId="41" fontId="8" fillId="0" borderId="107" xfId="17" applyNumberFormat="1" applyFont="1" applyFill="1" applyBorder="1" applyAlignment="1">
      <alignment vertical="center"/>
    </xf>
    <xf numFmtId="41" fontId="8" fillId="0" borderId="66" xfId="17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24" fillId="0" borderId="108" xfId="21" applyFont="1" applyFill="1" applyBorder="1" applyAlignment="1">
      <alignment vertical="center" wrapText="1"/>
      <protection/>
    </xf>
    <xf numFmtId="0" fontId="24" fillId="0" borderId="109" xfId="21" applyFont="1" applyFill="1" applyBorder="1" applyAlignment="1">
      <alignment vertical="center" wrapText="1"/>
      <protection/>
    </xf>
    <xf numFmtId="0" fontId="24" fillId="0" borderId="110" xfId="21" applyFont="1" applyFill="1" applyBorder="1" applyAlignment="1">
      <alignment vertical="center" wrapText="1"/>
      <protection/>
    </xf>
    <xf numFmtId="0" fontId="24" fillId="0" borderId="111" xfId="21" applyFont="1" applyFill="1" applyBorder="1" applyAlignment="1">
      <alignment vertical="center" wrapText="1"/>
      <protection/>
    </xf>
    <xf numFmtId="0" fontId="24" fillId="0" borderId="112" xfId="21" applyFont="1" applyFill="1" applyBorder="1" applyAlignment="1">
      <alignment vertical="center" wrapText="1"/>
      <protection/>
    </xf>
    <xf numFmtId="0" fontId="24" fillId="0" borderId="113" xfId="21" applyFont="1" applyFill="1" applyBorder="1" applyAlignment="1">
      <alignment vertical="center" wrapText="1"/>
      <protection/>
    </xf>
    <xf numFmtId="0" fontId="24" fillId="0" borderId="114" xfId="21" applyFont="1" applyFill="1" applyBorder="1" applyAlignment="1">
      <alignment vertical="center" wrapText="1"/>
      <protection/>
    </xf>
    <xf numFmtId="0" fontId="24" fillId="0" borderId="115" xfId="21" applyFont="1" applyFill="1" applyBorder="1" applyAlignment="1">
      <alignment vertical="center" wrapText="1"/>
      <protection/>
    </xf>
    <xf numFmtId="0" fontId="24" fillId="0" borderId="116" xfId="21" applyFont="1" applyFill="1" applyBorder="1" applyAlignment="1">
      <alignment vertical="center" wrapText="1"/>
      <protection/>
    </xf>
    <xf numFmtId="0" fontId="8" fillId="0" borderId="37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99" xfId="0" applyFont="1" applyFill="1" applyBorder="1" applyAlignment="1">
      <alignment vertical="center"/>
    </xf>
    <xf numFmtId="0" fontId="8" fillId="0" borderId="117" xfId="0" applyFont="1" applyFill="1" applyBorder="1" applyAlignment="1">
      <alignment vertical="center"/>
    </xf>
    <xf numFmtId="38" fontId="8" fillId="0" borderId="20" xfId="0" applyNumberFormat="1" applyFont="1" applyBorder="1" applyAlignment="1">
      <alignment vertical="center"/>
    </xf>
    <xf numFmtId="38" fontId="8" fillId="0" borderId="22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vertical="center"/>
      <protection locked="0"/>
    </xf>
    <xf numFmtId="0" fontId="8" fillId="0" borderId="3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top" wrapText="1"/>
    </xf>
    <xf numFmtId="0" fontId="8" fillId="0" borderId="118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90" xfId="0" applyFont="1" applyFill="1" applyBorder="1" applyAlignment="1">
      <alignment vertical="center" textRotation="255"/>
    </xf>
    <xf numFmtId="0" fontId="8" fillId="0" borderId="46" xfId="0" applyFont="1" applyFill="1" applyBorder="1" applyAlignment="1">
      <alignment vertical="center" textRotation="255"/>
    </xf>
    <xf numFmtId="0" fontId="8" fillId="0" borderId="105" xfId="0" applyFont="1" applyFill="1" applyBorder="1" applyAlignment="1">
      <alignment vertical="center" textRotation="255"/>
    </xf>
    <xf numFmtId="0" fontId="8" fillId="0" borderId="24" xfId="0" applyFont="1" applyFill="1" applyBorder="1" applyAlignment="1">
      <alignment vertical="center"/>
    </xf>
    <xf numFmtId="0" fontId="8" fillId="0" borderId="104" xfId="0" applyFont="1" applyFill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90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vertical="center"/>
    </xf>
    <xf numFmtId="190" fontId="8" fillId="0" borderId="14" xfId="0" applyNumberFormat="1" applyFont="1" applyFill="1" applyBorder="1" applyAlignment="1">
      <alignment horizontal="center" vertical="center" wrapText="1"/>
    </xf>
    <xf numFmtId="190" fontId="0" fillId="0" borderId="7" xfId="0" applyNumberForma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11" fillId="0" borderId="57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/>
    </xf>
    <xf numFmtId="194" fontId="11" fillId="0" borderId="55" xfId="0" applyNumberFormat="1" applyFont="1" applyFill="1" applyBorder="1" applyAlignment="1">
      <alignment horizontal="center" vertical="center" wrapText="1"/>
    </xf>
    <xf numFmtId="194" fontId="16" fillId="0" borderId="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vertical="center"/>
    </xf>
    <xf numFmtId="0" fontId="16" fillId="0" borderId="53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24" fillId="0" borderId="109" xfId="21" applyFont="1" applyFill="1" applyBorder="1" applyAlignment="1">
      <alignment horizontal="center" vertical="center" wrapText="1"/>
      <protection/>
    </xf>
    <xf numFmtId="0" fontId="24" fillId="0" borderId="110" xfId="21" applyFont="1" applyFill="1" applyBorder="1" applyAlignment="1">
      <alignment horizontal="center" vertical="center" wrapText="1"/>
      <protection/>
    </xf>
    <xf numFmtId="0" fontId="24" fillId="0" borderId="111" xfId="21" applyFont="1" applyFill="1" applyBorder="1" applyAlignment="1">
      <alignment horizontal="center" vertical="center" wrapText="1"/>
      <protection/>
    </xf>
    <xf numFmtId="0" fontId="24" fillId="0" borderId="112" xfId="21" applyFont="1" applyFill="1" applyBorder="1" applyAlignment="1">
      <alignment horizontal="center" vertical="center" wrapText="1"/>
      <protection/>
    </xf>
    <xf numFmtId="0" fontId="24" fillId="0" borderId="113" xfId="21" applyFont="1" applyFill="1" applyBorder="1" applyAlignment="1">
      <alignment horizontal="center" vertical="center" wrapText="1"/>
      <protection/>
    </xf>
    <xf numFmtId="0" fontId="24" fillId="0" borderId="122" xfId="21" applyFont="1" applyFill="1" applyBorder="1" applyAlignment="1">
      <alignment vertical="center" wrapText="1"/>
      <protection/>
    </xf>
    <xf numFmtId="0" fontId="24" fillId="0" borderId="96" xfId="21" applyFont="1" applyFill="1" applyBorder="1" applyAlignment="1">
      <alignment vertical="center" wrapText="1"/>
      <protection/>
    </xf>
    <xf numFmtId="0" fontId="30" fillId="0" borderId="10" xfId="21" applyFont="1" applyFill="1" applyBorder="1" applyAlignment="1">
      <alignment vertical="center" wrapText="1"/>
      <protection/>
    </xf>
    <xf numFmtId="0" fontId="24" fillId="0" borderId="108" xfId="21" applyFont="1" applyFill="1" applyBorder="1" applyAlignment="1">
      <alignment horizontal="center" vertical="center" wrapText="1"/>
      <protection/>
    </xf>
    <xf numFmtId="0" fontId="24" fillId="0" borderId="63" xfId="21" applyFont="1" applyFill="1" applyBorder="1" applyAlignment="1">
      <alignment horizontal="center" vertical="center" wrapText="1"/>
      <protection/>
    </xf>
    <xf numFmtId="0" fontId="24" fillId="0" borderId="50" xfId="21" applyFont="1" applyFill="1" applyBorder="1" applyAlignment="1">
      <alignment vertical="center" wrapText="1"/>
      <protection/>
    </xf>
    <xf numFmtId="0" fontId="24" fillId="0" borderId="15" xfId="21" applyFont="1" applyFill="1" applyBorder="1" applyAlignment="1">
      <alignment vertical="center" wrapText="1"/>
      <protection/>
    </xf>
    <xf numFmtId="0" fontId="24" fillId="0" borderId="71" xfId="21" applyFont="1" applyFill="1" applyBorder="1" applyAlignment="1">
      <alignment vertical="center" wrapText="1"/>
      <protection/>
    </xf>
    <xf numFmtId="0" fontId="24" fillId="0" borderId="65" xfId="21" applyFont="1" applyFill="1" applyBorder="1" applyAlignment="1">
      <alignment vertical="center" wrapText="1"/>
      <protection/>
    </xf>
    <xf numFmtId="0" fontId="24" fillId="0" borderId="90" xfId="21" applyFont="1" applyFill="1" applyBorder="1" applyAlignment="1">
      <alignment vertical="center" wrapText="1"/>
      <protection/>
    </xf>
    <xf numFmtId="0" fontId="24" fillId="0" borderId="23" xfId="21" applyFont="1" applyFill="1" applyBorder="1" applyAlignment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．２し尿ごみ委託許可業者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605"/>
          <c:y val="0.14475"/>
          <c:w val="0.30875"/>
          <c:h val="0.694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'[1]し尿概況１'!$K$15:$K$19</c:f>
              <c:strCache>
                <c:ptCount val="5"/>
                <c:pt idx="0">
                  <c:v>くみ取りし尿</c:v>
                </c:pt>
                <c:pt idx="1">
                  <c:v>浄化槽</c:v>
                </c:pt>
                <c:pt idx="2">
                  <c:v>コミュニティ･プラント</c:v>
                </c:pt>
                <c:pt idx="3">
                  <c:v>公共下水道</c:v>
                </c:pt>
                <c:pt idx="4">
                  <c:v>自家処理</c:v>
                </c:pt>
              </c:strCache>
            </c:strRef>
          </c:cat>
          <c:val>
            <c:numRef>
              <c:f>'[1]し尿概況１'!$L$15:$L$19</c:f>
              <c:numCache>
                <c:ptCount val="5"/>
                <c:pt idx="0">
                  <c:v>241.385</c:v>
                </c:pt>
                <c:pt idx="1">
                  <c:v>2304.353</c:v>
                </c:pt>
                <c:pt idx="2">
                  <c:v>13.77</c:v>
                </c:pt>
                <c:pt idx="3">
                  <c:v>4696.013</c:v>
                </c:pt>
                <c:pt idx="4">
                  <c:v>0.384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75"/>
          <c:y val="0.9455"/>
          <c:w val="0.7405"/>
          <c:h val="0.054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35"/>
          <c:y val="0.0375"/>
          <c:w val="0.54025"/>
          <c:h val="0.91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3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コミュニティ･
プラント
5
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'[1]し尿概況１'!$K$15:$K$19</c:f>
              <c:strCache>
                <c:ptCount val="5"/>
                <c:pt idx="0">
                  <c:v>くみ取りし尿</c:v>
                </c:pt>
                <c:pt idx="1">
                  <c:v>浄化槽</c:v>
                </c:pt>
                <c:pt idx="2">
                  <c:v>コミュニティ･プラント</c:v>
                </c:pt>
                <c:pt idx="3">
                  <c:v>公共下水道</c:v>
                </c:pt>
                <c:pt idx="4">
                  <c:v>自家処理</c:v>
                </c:pt>
              </c:strCache>
            </c:strRef>
          </c:cat>
          <c:val>
            <c:numRef>
              <c:f>'[1]し尿概況１'!$V$15:$V$19</c:f>
              <c:numCache>
                <c:ptCount val="5"/>
                <c:pt idx="0">
                  <c:v>691.859</c:v>
                </c:pt>
                <c:pt idx="1">
                  <c:v>2870.703</c:v>
                </c:pt>
                <c:pt idx="2">
                  <c:v>5.232</c:v>
                </c:pt>
                <c:pt idx="3">
                  <c:v>3304.443</c:v>
                </c:pt>
                <c:pt idx="4">
                  <c:v>9.265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72390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57150</xdr:rowOff>
    </xdr:from>
    <xdr:to>
      <xdr:col>9</xdr:col>
      <xdr:colOff>0</xdr:colOff>
      <xdr:row>26</xdr:row>
      <xdr:rowOff>57150</xdr:rowOff>
    </xdr:to>
    <xdr:sp>
      <xdr:nvSpPr>
        <xdr:cNvPr id="3" name="Line 3"/>
        <xdr:cNvSpPr>
          <a:spLocks/>
        </xdr:cNvSpPr>
      </xdr:nvSpPr>
      <xdr:spPr>
        <a:xfrm>
          <a:off x="7239000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4" name="Line 5"/>
        <xdr:cNvSpPr>
          <a:spLocks/>
        </xdr:cNvSpPr>
      </xdr:nvSpPr>
      <xdr:spPr>
        <a:xfrm>
          <a:off x="723900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47625</xdr:rowOff>
    </xdr:from>
    <xdr:to>
      <xdr:col>9</xdr:col>
      <xdr:colOff>0</xdr:colOff>
      <xdr:row>30</xdr:row>
      <xdr:rowOff>47625</xdr:rowOff>
    </xdr:to>
    <xdr:sp>
      <xdr:nvSpPr>
        <xdr:cNvPr id="5" name="Line 6"/>
        <xdr:cNvSpPr>
          <a:spLocks/>
        </xdr:cNvSpPr>
      </xdr:nvSpPr>
      <xdr:spPr>
        <a:xfrm>
          <a:off x="723900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142875</xdr:rowOff>
    </xdr:from>
    <xdr:to>
      <xdr:col>9</xdr:col>
      <xdr:colOff>0</xdr:colOff>
      <xdr:row>30</xdr:row>
      <xdr:rowOff>142875</xdr:rowOff>
    </xdr:to>
    <xdr:sp>
      <xdr:nvSpPr>
        <xdr:cNvPr id="6" name="Line 7"/>
        <xdr:cNvSpPr>
          <a:spLocks/>
        </xdr:cNvSpPr>
      </xdr:nvSpPr>
      <xdr:spPr>
        <a:xfrm>
          <a:off x="7239000" y="872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7" name="Line 8"/>
        <xdr:cNvSpPr>
          <a:spLocks/>
        </xdr:cNvSpPr>
      </xdr:nvSpPr>
      <xdr:spPr>
        <a:xfrm>
          <a:off x="723900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142875</xdr:rowOff>
    </xdr:from>
    <xdr:to>
      <xdr:col>9</xdr:col>
      <xdr:colOff>0</xdr:colOff>
      <xdr:row>26</xdr:row>
      <xdr:rowOff>142875</xdr:rowOff>
    </xdr:to>
    <xdr:sp>
      <xdr:nvSpPr>
        <xdr:cNvPr id="8" name="Line 9"/>
        <xdr:cNvSpPr>
          <a:spLocks/>
        </xdr:cNvSpPr>
      </xdr:nvSpPr>
      <xdr:spPr>
        <a:xfrm>
          <a:off x="7239000" y="773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85725</xdr:rowOff>
    </xdr:from>
    <xdr:to>
      <xdr:col>9</xdr:col>
      <xdr:colOff>0</xdr:colOff>
      <xdr:row>30</xdr:row>
      <xdr:rowOff>85725</xdr:rowOff>
    </xdr:to>
    <xdr:sp>
      <xdr:nvSpPr>
        <xdr:cNvPr id="9" name="Line 11"/>
        <xdr:cNvSpPr>
          <a:spLocks/>
        </xdr:cNvSpPr>
      </xdr:nvSpPr>
      <xdr:spPr>
        <a:xfrm>
          <a:off x="72390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>
          <a:off x="723900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66675</xdr:rowOff>
    </xdr:from>
    <xdr:to>
      <xdr:col>9</xdr:col>
      <xdr:colOff>0</xdr:colOff>
      <xdr:row>35</xdr:row>
      <xdr:rowOff>66675</xdr:rowOff>
    </xdr:to>
    <xdr:sp>
      <xdr:nvSpPr>
        <xdr:cNvPr id="11" name="Line 13"/>
        <xdr:cNvSpPr>
          <a:spLocks/>
        </xdr:cNvSpPr>
      </xdr:nvSpPr>
      <xdr:spPr>
        <a:xfrm>
          <a:off x="7239000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161925</xdr:rowOff>
    </xdr:from>
    <xdr:to>
      <xdr:col>9</xdr:col>
      <xdr:colOff>0</xdr:colOff>
      <xdr:row>35</xdr:row>
      <xdr:rowOff>161925</xdr:rowOff>
    </xdr:to>
    <xdr:sp>
      <xdr:nvSpPr>
        <xdr:cNvPr id="12" name="Line 14"/>
        <xdr:cNvSpPr>
          <a:spLocks/>
        </xdr:cNvSpPr>
      </xdr:nvSpPr>
      <xdr:spPr>
        <a:xfrm flipV="1">
          <a:off x="723900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10</xdr:col>
      <xdr:colOff>95250</xdr:colOff>
      <xdr:row>20</xdr:row>
      <xdr:rowOff>190500</xdr:rowOff>
    </xdr:from>
    <xdr:to>
      <xdr:col>23</xdr:col>
      <xdr:colOff>885825</xdr:colOff>
      <xdr:row>33</xdr:row>
      <xdr:rowOff>142875</xdr:rowOff>
    </xdr:to>
    <xdr:grpSp>
      <xdr:nvGrpSpPr>
        <xdr:cNvPr id="13" name="Group 67"/>
        <xdr:cNvGrpSpPr>
          <a:grpSpLocks/>
        </xdr:cNvGrpSpPr>
      </xdr:nvGrpSpPr>
      <xdr:grpSpPr>
        <a:xfrm>
          <a:off x="8353425" y="6067425"/>
          <a:ext cx="9553575" cy="3400425"/>
          <a:chOff x="761" y="625"/>
          <a:chExt cx="783" cy="353"/>
        </a:xfrm>
        <a:solidFill>
          <a:srgbClr val="FFFFFF"/>
        </a:solidFill>
      </xdr:grpSpPr>
      <xdr:graphicFrame>
        <xdr:nvGraphicFramePr>
          <xdr:cNvPr id="14" name="Chart 68"/>
          <xdr:cNvGraphicFramePr/>
        </xdr:nvGraphicFramePr>
        <xdr:xfrm>
          <a:off x="761" y="625"/>
          <a:ext cx="783" cy="35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15" name="TextBox 69"/>
          <xdr:cNvSpPr txBox="1">
            <a:spLocks noChangeArrowheads="1"/>
          </xdr:cNvSpPr>
        </xdr:nvSpPr>
        <xdr:spPr>
          <a:xfrm>
            <a:off x="1351" y="763"/>
            <a:ext cx="95" cy="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/>
              <a:t>平成20年度
計
7,249千人
(100％)
　　</a:t>
            </a:r>
          </a:p>
        </xdr:txBody>
      </xdr:sp>
      <xdr:sp>
        <xdr:nvSpPr>
          <xdr:cNvPr id="16" name="Line 70"/>
          <xdr:cNvSpPr>
            <a:spLocks/>
          </xdr:cNvSpPr>
        </xdr:nvSpPr>
        <xdr:spPr>
          <a:xfrm flipV="1">
            <a:off x="1293" y="859"/>
            <a:ext cx="184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平成明朝"/>
                <a:ea typeface="平成明朝"/>
                <a:cs typeface="平成明朝"/>
              </a:rPr>
              <a:t/>
            </a:r>
          </a:p>
        </xdr:txBody>
      </xdr:sp>
      <xdr:sp>
        <xdr:nvSpPr>
          <xdr:cNvPr id="17" name="Line 71"/>
          <xdr:cNvSpPr>
            <a:spLocks/>
          </xdr:cNvSpPr>
        </xdr:nvSpPr>
        <xdr:spPr>
          <a:xfrm>
            <a:off x="1273" y="685"/>
            <a:ext cx="1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平成明朝"/>
                <a:ea typeface="平成明朝"/>
                <a:cs typeface="平成明朝"/>
              </a:rPr>
              <a:t/>
            </a:r>
          </a:p>
        </xdr:txBody>
      </xdr:sp>
    </xdr:grpSp>
    <xdr:clientData/>
  </xdr:twoCellAnchor>
  <xdr:twoCellAnchor>
    <xdr:from>
      <xdr:col>9</xdr:col>
      <xdr:colOff>914400</xdr:colOff>
      <xdr:row>21</xdr:row>
      <xdr:rowOff>247650</xdr:rowOff>
    </xdr:from>
    <xdr:to>
      <xdr:col>18</xdr:col>
      <xdr:colOff>133350</xdr:colOff>
      <xdr:row>31</xdr:row>
      <xdr:rowOff>190500</xdr:rowOff>
    </xdr:to>
    <xdr:grpSp>
      <xdr:nvGrpSpPr>
        <xdr:cNvPr id="18" name="Group 72"/>
        <xdr:cNvGrpSpPr>
          <a:grpSpLocks/>
        </xdr:cNvGrpSpPr>
      </xdr:nvGrpSpPr>
      <xdr:grpSpPr>
        <a:xfrm>
          <a:off x="8153400" y="6410325"/>
          <a:ext cx="5810250" cy="2609850"/>
          <a:chOff x="744" y="661"/>
          <a:chExt cx="476" cy="272"/>
        </a:xfrm>
        <a:solidFill>
          <a:srgbClr val="FFFFFF"/>
        </a:solidFill>
      </xdr:grpSpPr>
      <xdr:graphicFrame>
        <xdr:nvGraphicFramePr>
          <xdr:cNvPr id="19" name="Chart 73"/>
          <xdr:cNvGraphicFramePr/>
        </xdr:nvGraphicFramePr>
        <xdr:xfrm>
          <a:off x="744" y="661"/>
          <a:ext cx="476" cy="2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20" name="Line 74"/>
          <xdr:cNvSpPr>
            <a:spLocks/>
          </xdr:cNvSpPr>
        </xdr:nvSpPr>
        <xdr:spPr>
          <a:xfrm>
            <a:off x="914" y="683"/>
            <a:ext cx="1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平成明朝"/>
                <a:ea typeface="平成明朝"/>
                <a:cs typeface="平成明朝"/>
              </a:rPr>
              <a:t/>
            </a:r>
          </a:p>
        </xdr:txBody>
      </xdr:sp>
      <xdr:sp>
        <xdr:nvSpPr>
          <xdr:cNvPr id="21" name="Line 75"/>
          <xdr:cNvSpPr>
            <a:spLocks/>
          </xdr:cNvSpPr>
        </xdr:nvSpPr>
        <xdr:spPr>
          <a:xfrm>
            <a:off x="920" y="888"/>
            <a:ext cx="108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平成明朝"/>
                <a:ea typeface="平成明朝"/>
                <a:cs typeface="平成明朝"/>
              </a:rPr>
              <a:t/>
            </a:r>
          </a:p>
        </xdr:txBody>
      </xdr:sp>
      <xdr:sp>
        <xdr:nvSpPr>
          <xdr:cNvPr id="22" name="TextBox 76"/>
          <xdr:cNvSpPr txBox="1">
            <a:spLocks noChangeArrowheads="1"/>
          </xdr:cNvSpPr>
        </xdr:nvSpPr>
        <xdr:spPr>
          <a:xfrm>
            <a:off x="1002" y="759"/>
            <a:ext cx="86" cy="7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/>
              <a:t>平成10年度
計
6,882千人
(100％)
　　</a:t>
            </a:r>
          </a:p>
        </xdr:txBody>
      </xdr:sp>
    </xdr:grpSp>
    <xdr:clientData/>
  </xdr:twoCellAnchor>
  <xdr:twoCellAnchor>
    <xdr:from>
      <xdr:col>12</xdr:col>
      <xdr:colOff>419100</xdr:colOff>
      <xdr:row>31</xdr:row>
      <xdr:rowOff>219075</xdr:rowOff>
    </xdr:from>
    <xdr:to>
      <xdr:col>18</xdr:col>
      <xdr:colOff>38100</xdr:colOff>
      <xdr:row>32</xdr:row>
      <xdr:rowOff>133350</xdr:rowOff>
    </xdr:to>
    <xdr:sp>
      <xdr:nvSpPr>
        <xdr:cNvPr id="23" name="TextBox 49"/>
        <xdr:cNvSpPr txBox="1">
          <a:spLocks noChangeArrowheads="1"/>
        </xdr:cNvSpPr>
      </xdr:nvSpPr>
      <xdr:spPr>
        <a:xfrm>
          <a:off x="10534650" y="9048750"/>
          <a:ext cx="3333750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（注）四捨五入により、計と内訳が一致しない場合がある。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942975</xdr:colOff>
      <xdr:row>11</xdr:row>
      <xdr:rowOff>0</xdr:rowOff>
    </xdr:from>
    <xdr:to>
      <xdr:col>8</xdr:col>
      <xdr:colOff>942975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3244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638175</xdr:colOff>
      <xdr:row>11</xdr:row>
      <xdr:rowOff>0</xdr:rowOff>
    </xdr:from>
    <xdr:to>
      <xdr:col>8</xdr:col>
      <xdr:colOff>638175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50196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904875</xdr:colOff>
      <xdr:row>20</xdr:row>
      <xdr:rowOff>0</xdr:rowOff>
    </xdr:from>
    <xdr:to>
      <xdr:col>9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286375" y="5600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895350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4" name="Line 5"/>
        <xdr:cNvSpPr>
          <a:spLocks/>
        </xdr:cNvSpPr>
      </xdr:nvSpPr>
      <xdr:spPr>
        <a:xfrm>
          <a:off x="5276850" y="6838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876300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5257800" y="6591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895350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5276850" y="758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895350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276850" y="5848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876300</xdr:colOff>
      <xdr:row>29</xdr:row>
      <xdr:rowOff>0</xdr:rowOff>
    </xdr:from>
    <xdr:to>
      <xdr:col>8</xdr:col>
      <xdr:colOff>1000125</xdr:colOff>
      <xdr:row>29</xdr:row>
      <xdr:rowOff>0</xdr:rowOff>
    </xdr:to>
    <xdr:sp>
      <xdr:nvSpPr>
        <xdr:cNvPr id="8" name="Line 18"/>
        <xdr:cNvSpPr>
          <a:spLocks/>
        </xdr:cNvSpPr>
      </xdr:nvSpPr>
      <xdr:spPr>
        <a:xfrm flipV="1">
          <a:off x="5257800" y="7829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%20&#21407;&#37326;\2009&#23455;&#24907;&#35519;&#26619;\H21&#23455;&#24907;&#35519;&#26619;(&#30476;)\H20_shinyou211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概況１"/>
      <sheetName val="し尿概況２"/>
      <sheetName val="し尿人口内訳"/>
      <sheetName val="し尿収集状況"/>
      <sheetName val="し尿処理内訳"/>
      <sheetName val="残渣処分内訳"/>
      <sheetName val="し尿業者"/>
    </sheetNames>
    <sheetDataSet>
      <sheetData sheetId="0">
        <row r="15">
          <cell r="K15" t="str">
            <v>くみ取りし尿</v>
          </cell>
          <cell r="L15">
            <v>241.385</v>
          </cell>
          <cell r="V15">
            <v>691.859</v>
          </cell>
        </row>
        <row r="16">
          <cell r="K16" t="str">
            <v>浄化槽</v>
          </cell>
          <cell r="L16">
            <v>2304.353</v>
          </cell>
          <cell r="V16">
            <v>2870.703</v>
          </cell>
        </row>
        <row r="17">
          <cell r="K17" t="str">
            <v>コミュニティ･プラント</v>
          </cell>
          <cell r="L17">
            <v>13.77</v>
          </cell>
          <cell r="V17">
            <v>5.232</v>
          </cell>
        </row>
        <row r="18">
          <cell r="K18" t="str">
            <v>公共下水道</v>
          </cell>
          <cell r="L18">
            <v>4696.013</v>
          </cell>
          <cell r="V18">
            <v>3304.443</v>
          </cell>
        </row>
        <row r="19">
          <cell r="K19" t="str">
            <v>自家処理</v>
          </cell>
          <cell r="L19">
            <v>0.384</v>
          </cell>
          <cell r="V19">
            <v>9.265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40"/>
  <sheetViews>
    <sheetView view="pageBreakPreview" zoomScaleNormal="75" zoomScaleSheetLayoutView="100" workbookViewId="0" topLeftCell="A19">
      <selection activeCell="J38" sqref="J38"/>
    </sheetView>
  </sheetViews>
  <sheetFormatPr defaultColWidth="8.796875" defaultRowHeight="15"/>
  <cols>
    <col min="1" max="1" width="6.8984375" style="15" customWidth="1"/>
    <col min="2" max="3" width="3.09765625" style="15" customWidth="1"/>
    <col min="4" max="4" width="11.59765625" style="15" customWidth="1"/>
    <col min="5" max="5" width="5.09765625" style="15" customWidth="1"/>
    <col min="6" max="6" width="11.5" style="15" customWidth="1"/>
    <col min="7" max="7" width="13.59765625" style="15" customWidth="1"/>
    <col min="8" max="8" width="7.5" style="15" customWidth="1"/>
    <col min="9" max="9" width="13.59765625" style="15" customWidth="1"/>
    <col min="10" max="10" width="10.69921875" style="15" customWidth="1"/>
    <col min="11" max="11" width="13" style="15" customWidth="1"/>
    <col min="12" max="21" width="6.5" style="15" bestFit="1" customWidth="1"/>
    <col min="22" max="22" width="7.5" style="15" bestFit="1" customWidth="1"/>
    <col min="23" max="23" width="6.5" style="15" bestFit="1" customWidth="1"/>
    <col min="24" max="16384" width="10.69921875" style="15" customWidth="1"/>
  </cols>
  <sheetData>
    <row r="1" ht="27.75" customHeight="1">
      <c r="A1" s="80" t="s">
        <v>99</v>
      </c>
    </row>
    <row r="2" ht="7.5" customHeight="1">
      <c r="A2" s="80"/>
    </row>
    <row r="3" ht="26.25" customHeight="1">
      <c r="A3" s="329" t="s">
        <v>401</v>
      </c>
    </row>
    <row r="4" ht="27" customHeight="1">
      <c r="A4" s="329" t="s">
        <v>146</v>
      </c>
    </row>
    <row r="5" ht="27.75" customHeight="1">
      <c r="A5" s="330" t="s">
        <v>141</v>
      </c>
    </row>
    <row r="6" spans="2:6" ht="22.5" customHeight="1">
      <c r="B6" s="380" t="s">
        <v>104</v>
      </c>
      <c r="C6" s="381"/>
      <c r="D6" s="331">
        <f>G12</f>
        <v>5164.57</v>
      </c>
      <c r="E6" s="332" t="s">
        <v>130</v>
      </c>
      <c r="F6" s="17"/>
    </row>
    <row r="7" spans="2:6" ht="22.5" customHeight="1">
      <c r="B7" s="380" t="s">
        <v>105</v>
      </c>
      <c r="C7" s="381"/>
      <c r="D7" s="333">
        <f>G13</f>
        <v>7475209</v>
      </c>
      <c r="E7" s="332" t="s">
        <v>106</v>
      </c>
      <c r="F7" s="17"/>
    </row>
    <row r="8" spans="2:9" ht="27" customHeight="1">
      <c r="B8" s="382" t="s">
        <v>387</v>
      </c>
      <c r="C8" s="382"/>
      <c r="D8" s="383" t="s">
        <v>402</v>
      </c>
      <c r="E8" s="383"/>
      <c r="F8" s="383"/>
      <c r="G8" s="383"/>
      <c r="H8" s="383"/>
      <c r="I8" s="383"/>
    </row>
    <row r="9" spans="2:9" ht="27" customHeight="1">
      <c r="B9" s="384" t="s">
        <v>388</v>
      </c>
      <c r="C9" s="384"/>
      <c r="D9" s="383" t="s">
        <v>403</v>
      </c>
      <c r="E9" s="383"/>
      <c r="F9" s="383"/>
      <c r="G9" s="383"/>
      <c r="H9" s="383"/>
      <c r="I9" s="383"/>
    </row>
    <row r="10" ht="18" customHeight="1"/>
    <row r="11" ht="27" customHeight="1">
      <c r="A11" s="330" t="s">
        <v>142</v>
      </c>
    </row>
    <row r="12" spans="2:9" ht="22.5" customHeight="1" thickBot="1">
      <c r="B12" s="385" t="s">
        <v>107</v>
      </c>
      <c r="C12" s="386"/>
      <c r="D12" s="386"/>
      <c r="E12" s="386"/>
      <c r="F12" s="387"/>
      <c r="G12" s="334">
        <v>5164.57</v>
      </c>
      <c r="H12" s="335" t="s">
        <v>131</v>
      </c>
      <c r="I12" s="336" t="s">
        <v>101</v>
      </c>
    </row>
    <row r="13" spans="2:31" ht="22.5" customHeight="1" thickTop="1">
      <c r="B13" s="388" t="s">
        <v>108</v>
      </c>
      <c r="C13" s="389"/>
      <c r="D13" s="389"/>
      <c r="E13" s="389"/>
      <c r="F13" s="390"/>
      <c r="G13" s="337">
        <f>'し尿人口内訳'!B74</f>
        <v>7475209</v>
      </c>
      <c r="H13" s="338" t="s">
        <v>106</v>
      </c>
      <c r="I13" s="339">
        <v>100</v>
      </c>
      <c r="K13" s="44" t="s">
        <v>312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</row>
    <row r="14" spans="2:31" ht="22.5" customHeight="1">
      <c r="B14" s="397" t="s">
        <v>378</v>
      </c>
      <c r="C14" s="391" t="s">
        <v>76</v>
      </c>
      <c r="D14" s="392"/>
      <c r="E14" s="392"/>
      <c r="F14" s="393"/>
      <c r="G14" s="337">
        <f>'し尿人口内訳'!F74</f>
        <v>7004623</v>
      </c>
      <c r="H14" s="91" t="s">
        <v>106</v>
      </c>
      <c r="I14" s="340">
        <f>G14/$G$13*100</f>
        <v>93.70471113249141</v>
      </c>
      <c r="K14" s="352" t="s">
        <v>306</v>
      </c>
      <c r="L14" s="353">
        <v>20</v>
      </c>
      <c r="M14" s="353">
        <v>19</v>
      </c>
      <c r="N14" s="353">
        <v>18</v>
      </c>
      <c r="O14" s="353">
        <v>17</v>
      </c>
      <c r="P14" s="353">
        <v>16</v>
      </c>
      <c r="Q14" s="353">
        <v>15</v>
      </c>
      <c r="R14" s="353">
        <v>14</v>
      </c>
      <c r="S14" s="353">
        <v>13</v>
      </c>
      <c r="T14" s="353">
        <v>12</v>
      </c>
      <c r="U14" s="353">
        <v>11</v>
      </c>
      <c r="V14" s="353">
        <v>10</v>
      </c>
      <c r="W14" s="353">
        <v>9</v>
      </c>
      <c r="X14" s="353">
        <v>8</v>
      </c>
      <c r="Y14" s="44"/>
      <c r="Z14" s="44"/>
      <c r="AA14" s="44"/>
      <c r="AB14" s="44"/>
      <c r="AC14" s="44"/>
      <c r="AD14" s="44"/>
      <c r="AE14" s="44"/>
    </row>
    <row r="15" spans="2:31" ht="22.5" customHeight="1">
      <c r="B15" s="398"/>
      <c r="C15" s="341"/>
      <c r="D15" s="394" t="s">
        <v>110</v>
      </c>
      <c r="E15" s="395"/>
      <c r="F15" s="396"/>
      <c r="G15" s="337">
        <f>'し尿人口内訳'!G74</f>
        <v>4695718</v>
      </c>
      <c r="H15" s="91" t="s">
        <v>106</v>
      </c>
      <c r="I15" s="340">
        <f aca="true" t="shared" si="0" ref="I15:I20">G15/$G$13*100</f>
        <v>62.817213538778645</v>
      </c>
      <c r="K15" s="352" t="s">
        <v>307</v>
      </c>
      <c r="L15" s="354">
        <v>244</v>
      </c>
      <c r="M15" s="354">
        <v>265.471</v>
      </c>
      <c r="N15" s="354">
        <v>280.838</v>
      </c>
      <c r="O15" s="354">
        <v>307.707</v>
      </c>
      <c r="P15" s="354">
        <v>345.548</v>
      </c>
      <c r="Q15" s="354">
        <v>383.803</v>
      </c>
      <c r="R15" s="354">
        <v>414.978</v>
      </c>
      <c r="S15" s="354">
        <v>500.158</v>
      </c>
      <c r="T15" s="354">
        <v>550.394</v>
      </c>
      <c r="U15" s="354">
        <v>623.928</v>
      </c>
      <c r="V15" s="354">
        <v>691.859</v>
      </c>
      <c r="W15" s="354">
        <v>774.528</v>
      </c>
      <c r="X15" s="354">
        <v>828.781</v>
      </c>
      <c r="Y15" s="44"/>
      <c r="Z15" s="44"/>
      <c r="AA15" s="44"/>
      <c r="AB15" s="44"/>
      <c r="AC15" s="44"/>
      <c r="AD15" s="44"/>
      <c r="AE15" s="44"/>
    </row>
    <row r="16" spans="2:31" ht="22.5" customHeight="1">
      <c r="B16" s="398"/>
      <c r="C16" s="341"/>
      <c r="D16" s="394" t="s">
        <v>132</v>
      </c>
      <c r="E16" s="395"/>
      <c r="F16" s="396"/>
      <c r="G16" s="337">
        <f>'し尿人口内訳'!H74</f>
        <v>13770</v>
      </c>
      <c r="H16" s="91" t="s">
        <v>106</v>
      </c>
      <c r="I16" s="340">
        <f t="shared" si="0"/>
        <v>0.1842088963666434</v>
      </c>
      <c r="K16" s="352" t="s">
        <v>308</v>
      </c>
      <c r="L16" s="354">
        <v>2295</v>
      </c>
      <c r="M16" s="354">
        <v>2360.176</v>
      </c>
      <c r="N16" s="354">
        <v>2439.629</v>
      </c>
      <c r="O16" s="354">
        <v>2480.009</v>
      </c>
      <c r="P16" s="354">
        <v>2545.664</v>
      </c>
      <c r="Q16" s="354">
        <v>2641.795</v>
      </c>
      <c r="R16" s="354">
        <v>2775.964</v>
      </c>
      <c r="S16" s="354">
        <v>2835.738</v>
      </c>
      <c r="T16" s="354">
        <v>2853.484</v>
      </c>
      <c r="U16" s="354">
        <v>2852.662</v>
      </c>
      <c r="V16" s="354">
        <v>2870.703</v>
      </c>
      <c r="W16" s="354">
        <v>2887.715</v>
      </c>
      <c r="X16" s="354">
        <v>2919.588</v>
      </c>
      <c r="Y16" s="44"/>
      <c r="Z16" s="44"/>
      <c r="AA16" s="44"/>
      <c r="AB16" s="44"/>
      <c r="AC16" s="44"/>
      <c r="AD16" s="44"/>
      <c r="AE16" s="44"/>
    </row>
    <row r="17" spans="2:31" ht="22.5" customHeight="1">
      <c r="B17" s="398"/>
      <c r="C17" s="341"/>
      <c r="D17" s="391" t="s">
        <v>111</v>
      </c>
      <c r="E17" s="394" t="s">
        <v>112</v>
      </c>
      <c r="F17" s="396"/>
      <c r="G17" s="337">
        <f>'し尿人口内訳'!J74</f>
        <v>900422</v>
      </c>
      <c r="H17" s="91" t="s">
        <v>106</v>
      </c>
      <c r="I17" s="340">
        <f t="shared" si="0"/>
        <v>12.04544247525387</v>
      </c>
      <c r="K17" s="352" t="s">
        <v>391</v>
      </c>
      <c r="L17" s="354">
        <v>13.77</v>
      </c>
      <c r="M17" s="354">
        <v>13.522</v>
      </c>
      <c r="N17" s="354">
        <v>13.38</v>
      </c>
      <c r="O17" s="354">
        <v>13.12</v>
      </c>
      <c r="P17" s="354">
        <v>10.859</v>
      </c>
      <c r="Q17" s="354">
        <v>10.072</v>
      </c>
      <c r="R17" s="354">
        <v>10.425</v>
      </c>
      <c r="S17" s="354">
        <v>8.878</v>
      </c>
      <c r="T17" s="354">
        <v>7.524</v>
      </c>
      <c r="U17" s="354">
        <v>6.739</v>
      </c>
      <c r="V17" s="354">
        <v>5.232</v>
      </c>
      <c r="W17" s="354">
        <v>4.708</v>
      </c>
      <c r="X17" s="354">
        <v>4.181</v>
      </c>
      <c r="Y17" s="44"/>
      <c r="Z17" s="44"/>
      <c r="AA17" s="44"/>
      <c r="AB17" s="44"/>
      <c r="AC17" s="44"/>
      <c r="AD17" s="44"/>
      <c r="AE17" s="44"/>
    </row>
    <row r="18" spans="2:31" ht="22.5" customHeight="1">
      <c r="B18" s="398"/>
      <c r="C18" s="341"/>
      <c r="D18" s="400"/>
      <c r="E18" s="394" t="s">
        <v>113</v>
      </c>
      <c r="F18" s="396"/>
      <c r="G18" s="337">
        <f>'し尿人口内訳'!K74</f>
        <v>1394713</v>
      </c>
      <c r="H18" s="91" t="s">
        <v>106</v>
      </c>
      <c r="I18" s="340">
        <f t="shared" si="0"/>
        <v>18.657846222092253</v>
      </c>
      <c r="K18" s="352" t="s">
        <v>311</v>
      </c>
      <c r="L18" s="354">
        <v>4695.718</v>
      </c>
      <c r="M18" s="354">
        <v>4576.889</v>
      </c>
      <c r="N18" s="354">
        <v>4502.85</v>
      </c>
      <c r="O18" s="354">
        <v>4379.152</v>
      </c>
      <c r="P18" s="354">
        <v>4251.815</v>
      </c>
      <c r="Q18" s="354">
        <v>4085.226</v>
      </c>
      <c r="R18" s="354">
        <v>3906.472</v>
      </c>
      <c r="S18" s="354">
        <v>3706.431</v>
      </c>
      <c r="T18" s="354">
        <v>3534.819</v>
      </c>
      <c r="U18" s="354">
        <v>3427.514</v>
      </c>
      <c r="V18" s="354">
        <v>3304.443</v>
      </c>
      <c r="W18" s="354">
        <v>3223.903</v>
      </c>
      <c r="X18" s="354">
        <v>3100.117</v>
      </c>
      <c r="Y18" s="44"/>
      <c r="Z18" s="44"/>
      <c r="AA18" s="44"/>
      <c r="AB18" s="44"/>
      <c r="AC18" s="44"/>
      <c r="AD18" s="44"/>
      <c r="AE18" s="44"/>
    </row>
    <row r="19" spans="2:31" ht="22.5" customHeight="1">
      <c r="B19" s="398"/>
      <c r="C19" s="394" t="s">
        <v>114</v>
      </c>
      <c r="D19" s="395"/>
      <c r="E19" s="395"/>
      <c r="F19" s="396"/>
      <c r="G19" s="337">
        <f>'し尿人口内訳'!E74</f>
        <v>594</v>
      </c>
      <c r="H19" s="91" t="s">
        <v>106</v>
      </c>
      <c r="I19" s="340">
        <f t="shared" si="0"/>
        <v>0.007946266117776773</v>
      </c>
      <c r="K19" s="352" t="s">
        <v>309</v>
      </c>
      <c r="L19" s="354">
        <v>1</v>
      </c>
      <c r="M19" s="354">
        <v>0.747</v>
      </c>
      <c r="N19" s="354">
        <v>1.48</v>
      </c>
      <c r="O19" s="354">
        <v>1.51</v>
      </c>
      <c r="P19" s="354">
        <v>2.564</v>
      </c>
      <c r="Q19" s="354">
        <v>3.406</v>
      </c>
      <c r="R19" s="354">
        <v>5.782</v>
      </c>
      <c r="S19" s="354">
        <v>6.814</v>
      </c>
      <c r="T19" s="354">
        <v>6.788</v>
      </c>
      <c r="U19" s="354">
        <v>8.344</v>
      </c>
      <c r="V19" s="354">
        <v>9.265</v>
      </c>
      <c r="W19" s="354">
        <v>11.583</v>
      </c>
      <c r="X19" s="354">
        <v>14.077</v>
      </c>
      <c r="Y19" s="44"/>
      <c r="Z19" s="44"/>
      <c r="AA19" s="44" t="s">
        <v>390</v>
      </c>
      <c r="AB19" s="44"/>
      <c r="AC19" s="44"/>
      <c r="AD19" s="44"/>
      <c r="AE19" s="44"/>
    </row>
    <row r="20" spans="2:31" ht="22.5" customHeight="1">
      <c r="B20" s="398"/>
      <c r="C20" s="394" t="s">
        <v>116</v>
      </c>
      <c r="D20" s="395"/>
      <c r="E20" s="395"/>
      <c r="F20" s="396"/>
      <c r="G20" s="337">
        <f>'し尿人口内訳'!D74</f>
        <v>243424</v>
      </c>
      <c r="H20" s="91" t="s">
        <v>106</v>
      </c>
      <c r="I20" s="340">
        <f t="shared" si="0"/>
        <v>3.256417312211605</v>
      </c>
      <c r="K20" s="195" t="s">
        <v>310</v>
      </c>
      <c r="L20" s="197">
        <f>SUM(L15:L19)</f>
        <v>7249.487999999999</v>
      </c>
      <c r="M20" s="197">
        <f>SUM(M15:M19)</f>
        <v>7216.805</v>
      </c>
      <c r="N20" s="196">
        <f>SUM(N15:N19)</f>
        <v>7238.177</v>
      </c>
      <c r="O20" s="196">
        <f aca="true" t="shared" si="1" ref="O20:X20">SUM(O15:O19)</f>
        <v>7181.498</v>
      </c>
      <c r="P20" s="196">
        <f t="shared" si="1"/>
        <v>7156.450000000001</v>
      </c>
      <c r="Q20" s="196">
        <f t="shared" si="1"/>
        <v>7124.302000000001</v>
      </c>
      <c r="R20" s="196">
        <f t="shared" si="1"/>
        <v>7113.621</v>
      </c>
      <c r="S20" s="196">
        <f t="shared" si="1"/>
        <v>7058.019</v>
      </c>
      <c r="T20" s="196">
        <f t="shared" si="1"/>
        <v>6953.008999999999</v>
      </c>
      <c r="U20" s="196">
        <f t="shared" si="1"/>
        <v>6919.187</v>
      </c>
      <c r="V20" s="196">
        <f t="shared" si="1"/>
        <v>6881.502</v>
      </c>
      <c r="W20" s="196">
        <f t="shared" si="1"/>
        <v>6902.437</v>
      </c>
      <c r="X20" s="196">
        <f t="shared" si="1"/>
        <v>6866.744000000001</v>
      </c>
      <c r="Y20" s="44"/>
      <c r="Z20" s="44"/>
      <c r="AA20" s="44"/>
      <c r="AB20" s="44"/>
      <c r="AC20" s="44"/>
      <c r="AD20" s="44"/>
      <c r="AE20" s="44"/>
    </row>
    <row r="21" spans="2:31" ht="22.5" customHeight="1" thickBot="1">
      <c r="B21" s="399"/>
      <c r="C21" s="401" t="s">
        <v>379</v>
      </c>
      <c r="D21" s="375"/>
      <c r="E21" s="375"/>
      <c r="F21" s="376"/>
      <c r="G21" s="343">
        <f>'し尿人口内訳'!L74</f>
        <v>226568</v>
      </c>
      <c r="H21" s="323" t="s">
        <v>106</v>
      </c>
      <c r="I21" s="344">
        <f>G21/$G$13*100</f>
        <v>3.0309252891792053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2:31" ht="22.5" customHeight="1" thickTop="1">
      <c r="B22" s="388" t="s">
        <v>377</v>
      </c>
      <c r="C22" s="389"/>
      <c r="D22" s="389"/>
      <c r="E22" s="389"/>
      <c r="F22" s="390"/>
      <c r="G22" s="345">
        <f>G23+G26</f>
        <v>1358959</v>
      </c>
      <c r="H22" s="346" t="s">
        <v>294</v>
      </c>
      <c r="I22" s="347">
        <v>100</v>
      </c>
      <c r="K22"/>
      <c r="L22"/>
      <c r="M22"/>
      <c r="N22"/>
      <c r="O22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</row>
    <row r="23" spans="2:31" ht="22.5" customHeight="1">
      <c r="B23" s="348" t="s">
        <v>117</v>
      </c>
      <c r="C23" s="391" t="s">
        <v>118</v>
      </c>
      <c r="D23" s="392"/>
      <c r="E23" s="392"/>
      <c r="F23" s="393"/>
      <c r="G23" s="337">
        <f>G24+G25</f>
        <v>111400</v>
      </c>
      <c r="H23" s="332" t="s">
        <v>294</v>
      </c>
      <c r="I23" s="340">
        <f>G23/$G$22*100</f>
        <v>8.197451137230777</v>
      </c>
      <c r="K23" s="44"/>
      <c r="L23" s="44"/>
      <c r="M23"/>
      <c r="N23"/>
      <c r="O23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2:31" ht="22.5" customHeight="1">
      <c r="B24" s="350" t="s">
        <v>119</v>
      </c>
      <c r="C24" s="341"/>
      <c r="D24" s="394" t="s">
        <v>120</v>
      </c>
      <c r="E24" s="395"/>
      <c r="F24" s="396"/>
      <c r="G24" s="337">
        <f>'し尿収集状況'!$K$74</f>
        <v>22721</v>
      </c>
      <c r="H24" s="332" t="s">
        <v>294</v>
      </c>
      <c r="I24" s="340">
        <f>G24/$G$22*100</f>
        <v>1.6719415376034157</v>
      </c>
      <c r="K24" s="44"/>
      <c r="L24" s="44"/>
      <c r="M24"/>
      <c r="N24"/>
      <c r="O2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2:31" ht="22.5" customHeight="1">
      <c r="B25" s="350" t="s">
        <v>122</v>
      </c>
      <c r="C25" s="342"/>
      <c r="D25" s="394" t="s">
        <v>123</v>
      </c>
      <c r="E25" s="395"/>
      <c r="F25" s="396"/>
      <c r="G25" s="337">
        <f>'し尿収集状況'!$L$74</f>
        <v>88679</v>
      </c>
      <c r="H25" s="332" t="s">
        <v>294</v>
      </c>
      <c r="I25" s="340">
        <f>G25/$G$22*100</f>
        <v>6.5255095996273615</v>
      </c>
      <c r="K25" s="355"/>
      <c r="L25" s="355"/>
      <c r="M25"/>
      <c r="N25"/>
      <c r="O25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1" ht="22.5" customHeight="1">
      <c r="B26" s="351" t="s">
        <v>124</v>
      </c>
      <c r="C26" s="394" t="s">
        <v>125</v>
      </c>
      <c r="D26" s="395"/>
      <c r="E26" s="395"/>
      <c r="F26" s="396"/>
      <c r="G26" s="337">
        <f>'し尿収集状況'!$M$74</f>
        <v>1247559</v>
      </c>
      <c r="H26" s="332" t="s">
        <v>294</v>
      </c>
      <c r="I26" s="340">
        <f>G26/$G$22*100</f>
        <v>91.80254886276921</v>
      </c>
      <c r="K26" s="48"/>
      <c r="L26" s="48"/>
      <c r="M26"/>
      <c r="N26"/>
      <c r="O26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1:31" ht="19.5" customHeight="1">
      <c r="K27" s="355"/>
      <c r="L27" s="355"/>
      <c r="M27"/>
      <c r="N27"/>
      <c r="O27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1:31" ht="19.5" customHeight="1">
      <c r="K28"/>
      <c r="L28"/>
      <c r="M28"/>
      <c r="N28"/>
      <c r="O28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1:31" ht="19.5" customHeight="1">
      <c r="K29"/>
      <c r="L29"/>
      <c r="M29"/>
      <c r="N29"/>
      <c r="O29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1:31" ht="19.5" customHeight="1">
      <c r="K30"/>
      <c r="L30"/>
      <c r="M30"/>
      <c r="N30"/>
      <c r="O30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1:31" ht="19.5" customHeight="1">
      <c r="K31"/>
      <c r="L31"/>
      <c r="M31"/>
      <c r="N31"/>
      <c r="O31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1:31" ht="19.5" customHeight="1">
      <c r="K32"/>
      <c r="L32"/>
      <c r="M32"/>
      <c r="N32"/>
      <c r="O32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1:31" ht="19.5" customHeight="1">
      <c r="K33"/>
      <c r="L33"/>
      <c r="M33"/>
      <c r="N33"/>
      <c r="O3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1:31" ht="19.5" customHeight="1">
      <c r="K34"/>
      <c r="L34"/>
      <c r="M34"/>
      <c r="N34"/>
      <c r="O3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1:31" ht="19.5" customHeight="1">
      <c r="K35"/>
      <c r="L35"/>
      <c r="M35"/>
      <c r="N35"/>
      <c r="O35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1:31" ht="19.5" customHeight="1">
      <c r="K36"/>
      <c r="L36"/>
      <c r="M36"/>
      <c r="N36"/>
      <c r="O36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1:31" ht="19.5" customHeight="1">
      <c r="K37"/>
      <c r="L37"/>
      <c r="M37"/>
      <c r="N37"/>
      <c r="O37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11:14" ht="19.5" customHeight="1">
      <c r="K38" s="349"/>
      <c r="L38" s="349"/>
      <c r="M38" s="349"/>
      <c r="N38" s="349"/>
    </row>
    <row r="39" spans="11:14" ht="19.5" customHeight="1">
      <c r="K39" s="349"/>
      <c r="L39" s="349"/>
      <c r="M39" s="349"/>
      <c r="N39" s="349"/>
    </row>
    <row r="40" spans="11:14" ht="19.5" customHeight="1">
      <c r="K40" s="349"/>
      <c r="L40" s="349"/>
      <c r="M40" s="349"/>
      <c r="N40" s="349"/>
    </row>
    <row r="41" ht="19.5" customHeight="1"/>
  </sheetData>
  <mergeCells count="23">
    <mergeCell ref="D24:F24"/>
    <mergeCell ref="D25:F25"/>
    <mergeCell ref="C26:F26"/>
    <mergeCell ref="C20:F20"/>
    <mergeCell ref="B22:F22"/>
    <mergeCell ref="C23:F23"/>
    <mergeCell ref="C21:F21"/>
    <mergeCell ref="C14:F14"/>
    <mergeCell ref="D15:F15"/>
    <mergeCell ref="B14:B21"/>
    <mergeCell ref="C19:F19"/>
    <mergeCell ref="D17:D18"/>
    <mergeCell ref="D16:F16"/>
    <mergeCell ref="E17:F17"/>
    <mergeCell ref="E18:F18"/>
    <mergeCell ref="B9:C9"/>
    <mergeCell ref="D9:I9"/>
    <mergeCell ref="B12:F12"/>
    <mergeCell ref="B13:F13"/>
    <mergeCell ref="B6:C6"/>
    <mergeCell ref="B7:C7"/>
    <mergeCell ref="B8:C8"/>
    <mergeCell ref="D8:I8"/>
  </mergeCells>
  <printOptions horizontalCentered="1"/>
  <pageMargins left="0.5905511811023623" right="0.5905511811023623" top="0.5905511811023623" bottom="0.5905511811023623" header="0.3937007874015748" footer="0.3937007874015748"/>
  <pageSetup firstPageNumber="1" useFirstPageNumber="1" fitToWidth="2" horizontalDpi="600" verticalDpi="600" orientation="portrait" paperSize="9" scale="11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view="pageBreakPreview" zoomScaleNormal="75" zoomScaleSheetLayoutView="100" workbookViewId="0" topLeftCell="A10">
      <selection activeCell="F9" sqref="F9:I9"/>
    </sheetView>
  </sheetViews>
  <sheetFormatPr defaultColWidth="8.796875" defaultRowHeight="15"/>
  <cols>
    <col min="1" max="2" width="3.59765625" style="44" customWidth="1"/>
    <col min="3" max="3" width="13.3984375" style="44" customWidth="1"/>
    <col min="4" max="4" width="14.59765625" style="44" customWidth="1"/>
    <col min="5" max="8" width="2.69921875" style="44" customWidth="1"/>
    <col min="9" max="9" width="10.59765625" style="44" customWidth="1"/>
    <col min="10" max="10" width="14" style="44" bestFit="1" customWidth="1"/>
    <col min="11" max="11" width="3.69921875" style="44" customWidth="1"/>
    <col min="12" max="16384" width="10.69921875" style="44" customWidth="1"/>
  </cols>
  <sheetData>
    <row r="1" ht="29.25" customHeight="1">
      <c r="A1" s="77" t="s">
        <v>254</v>
      </c>
    </row>
    <row r="2" spans="1:10" ht="24" customHeight="1">
      <c r="A2" s="370" t="s">
        <v>100</v>
      </c>
      <c r="B2" s="371"/>
      <c r="C2" s="371"/>
      <c r="D2" s="371"/>
      <c r="E2" s="402"/>
      <c r="F2" s="372" t="s">
        <v>295</v>
      </c>
      <c r="G2" s="372"/>
      <c r="H2" s="372"/>
      <c r="I2" s="372"/>
      <c r="J2" s="45" t="s">
        <v>101</v>
      </c>
    </row>
    <row r="3" spans="1:10" ht="24" customHeight="1">
      <c r="A3" s="370" t="s">
        <v>102</v>
      </c>
      <c r="B3" s="371"/>
      <c r="C3" s="371"/>
      <c r="D3" s="371"/>
      <c r="E3" s="402"/>
      <c r="F3" s="377">
        <f>'し尿処理内訳'!Q74</f>
        <v>1359308</v>
      </c>
      <c r="G3" s="377"/>
      <c r="H3" s="377"/>
      <c r="I3" s="377"/>
      <c r="J3" s="46">
        <v>100</v>
      </c>
    </row>
    <row r="4" spans="1:10" ht="24" customHeight="1">
      <c r="A4" s="407" t="s">
        <v>383</v>
      </c>
      <c r="B4" s="403" t="s">
        <v>103</v>
      </c>
      <c r="C4" s="404"/>
      <c r="D4" s="404"/>
      <c r="E4" s="405"/>
      <c r="F4" s="377">
        <f>'し尿処理内訳'!B74</f>
        <v>190775</v>
      </c>
      <c r="G4" s="377"/>
      <c r="H4" s="377"/>
      <c r="I4" s="377"/>
      <c r="J4" s="46">
        <f aca="true" t="shared" si="0" ref="J4:J12">F4/$F$3*100</f>
        <v>14.03471472249115</v>
      </c>
    </row>
    <row r="5" spans="1:10" ht="24" customHeight="1">
      <c r="A5" s="408"/>
      <c r="B5" s="49"/>
      <c r="C5" s="406" t="s">
        <v>67</v>
      </c>
      <c r="D5" s="406"/>
      <c r="E5" s="406"/>
      <c r="F5" s="377">
        <f>'し尿処理内訳'!C74</f>
        <v>165241</v>
      </c>
      <c r="G5" s="377"/>
      <c r="H5" s="377"/>
      <c r="I5" s="377"/>
      <c r="J5" s="46">
        <f t="shared" si="0"/>
        <v>12.156258919979871</v>
      </c>
    </row>
    <row r="6" spans="1:10" ht="24" customHeight="1">
      <c r="A6" s="408"/>
      <c r="B6" s="49"/>
      <c r="C6" s="406" t="s">
        <v>68</v>
      </c>
      <c r="D6" s="406"/>
      <c r="E6" s="406"/>
      <c r="F6" s="377">
        <f>'し尿処理内訳'!D74</f>
        <v>25534</v>
      </c>
      <c r="G6" s="377"/>
      <c r="H6" s="377"/>
      <c r="I6" s="377"/>
      <c r="J6" s="46">
        <f t="shared" si="0"/>
        <v>1.8784558025112776</v>
      </c>
    </row>
    <row r="7" spans="1:10" ht="24" customHeight="1">
      <c r="A7" s="408"/>
      <c r="B7" s="50"/>
      <c r="C7" s="373" t="s">
        <v>370</v>
      </c>
      <c r="D7" s="374"/>
      <c r="E7" s="369"/>
      <c r="F7" s="377">
        <f>'し尿処理内訳'!E74</f>
        <v>0</v>
      </c>
      <c r="G7" s="377"/>
      <c r="H7" s="377"/>
      <c r="I7" s="377"/>
      <c r="J7" s="46">
        <f t="shared" si="0"/>
        <v>0</v>
      </c>
    </row>
    <row r="8" spans="1:10" ht="24" customHeight="1">
      <c r="A8" s="408"/>
      <c r="B8" s="403" t="s">
        <v>109</v>
      </c>
      <c r="C8" s="404"/>
      <c r="D8" s="404"/>
      <c r="E8" s="405"/>
      <c r="F8" s="377">
        <f>'し尿処理内訳'!F74</f>
        <v>1168184</v>
      </c>
      <c r="G8" s="377"/>
      <c r="H8" s="377"/>
      <c r="I8" s="377"/>
      <c r="J8" s="46">
        <f t="shared" si="0"/>
        <v>85.93961044884603</v>
      </c>
    </row>
    <row r="9" spans="1:10" ht="24" customHeight="1">
      <c r="A9" s="408"/>
      <c r="B9" s="49"/>
      <c r="C9" s="406" t="s">
        <v>67</v>
      </c>
      <c r="D9" s="406"/>
      <c r="E9" s="406"/>
      <c r="F9" s="377">
        <f>'し尿処理内訳'!G74</f>
        <v>1114248</v>
      </c>
      <c r="G9" s="377"/>
      <c r="H9" s="377"/>
      <c r="I9" s="377"/>
      <c r="J9" s="46">
        <f t="shared" si="0"/>
        <v>81.97170913435366</v>
      </c>
    </row>
    <row r="10" spans="1:10" ht="24" customHeight="1">
      <c r="A10" s="408"/>
      <c r="B10" s="49"/>
      <c r="C10" s="373" t="s">
        <v>68</v>
      </c>
      <c r="D10" s="374"/>
      <c r="E10" s="369"/>
      <c r="F10" s="377">
        <f>'し尿処理内訳'!H74</f>
        <v>53936</v>
      </c>
      <c r="G10" s="377"/>
      <c r="H10" s="377"/>
      <c r="I10" s="377"/>
      <c r="J10" s="46">
        <f t="shared" si="0"/>
        <v>3.967901314492374</v>
      </c>
    </row>
    <row r="11" spans="1:10" ht="24" customHeight="1">
      <c r="A11" s="408"/>
      <c r="B11" s="50"/>
      <c r="C11" s="373" t="s">
        <v>370</v>
      </c>
      <c r="D11" s="374"/>
      <c r="E11" s="369"/>
      <c r="F11" s="377">
        <f>'し尿処理内訳'!I74</f>
        <v>0</v>
      </c>
      <c r="G11" s="377"/>
      <c r="H11" s="377"/>
      <c r="I11" s="377"/>
      <c r="J11" s="46">
        <f t="shared" si="0"/>
        <v>0</v>
      </c>
    </row>
    <row r="12" spans="1:11" ht="24" customHeight="1">
      <c r="A12" s="409"/>
      <c r="B12" s="410" t="s">
        <v>115</v>
      </c>
      <c r="C12" s="411"/>
      <c r="D12" s="411"/>
      <c r="E12" s="412"/>
      <c r="F12" s="377">
        <f>'し尿処理内訳'!$N$74</f>
        <v>349</v>
      </c>
      <c r="G12" s="377"/>
      <c r="H12" s="377"/>
      <c r="I12" s="377"/>
      <c r="J12" s="46">
        <f t="shared" si="0"/>
        <v>0.025674828662819612</v>
      </c>
      <c r="K12" s="52"/>
    </row>
    <row r="13" ht="18" customHeight="1"/>
    <row r="14" ht="18" customHeight="1"/>
    <row r="15" spans="1:11" ht="18" customHeight="1">
      <c r="A15" s="47"/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9.5" customHeight="1">
      <c r="A16" s="49"/>
      <c r="B16" s="52"/>
      <c r="C16" s="247" t="s">
        <v>121</v>
      </c>
      <c r="D16" s="248">
        <f>F3</f>
        <v>1359308</v>
      </c>
      <c r="E16" s="55"/>
      <c r="F16" s="55"/>
      <c r="G16" s="55"/>
      <c r="I16" s="52"/>
      <c r="J16" s="52" t="s">
        <v>296</v>
      </c>
      <c r="K16" s="56"/>
    </row>
    <row r="17" spans="1:11" ht="19.5" customHeight="1">
      <c r="A17" s="49"/>
      <c r="B17" s="48"/>
      <c r="C17" s="48"/>
      <c r="D17" s="48"/>
      <c r="E17" s="48"/>
      <c r="F17" s="48"/>
      <c r="G17" s="48"/>
      <c r="H17" s="48"/>
      <c r="I17" s="48"/>
      <c r="J17" s="48"/>
      <c r="K17" s="57"/>
    </row>
    <row r="18" spans="1:11" ht="19.5" customHeight="1">
      <c r="A18" s="49"/>
      <c r="B18" s="148" t="s">
        <v>138</v>
      </c>
      <c r="C18" s="58" t="s">
        <v>139</v>
      </c>
      <c r="D18" s="58">
        <f>D20+D26</f>
        <v>1358959</v>
      </c>
      <c r="E18" s="59" t="s">
        <v>140</v>
      </c>
      <c r="F18" s="52"/>
      <c r="G18" s="52"/>
      <c r="H18" s="48"/>
      <c r="I18" s="48"/>
      <c r="J18" s="48"/>
      <c r="K18" s="57"/>
    </row>
    <row r="19" spans="1:11" ht="19.5" customHeight="1">
      <c r="A19" s="49"/>
      <c r="B19" s="231"/>
      <c r="C19" s="52"/>
      <c r="D19" s="52"/>
      <c r="E19" s="63"/>
      <c r="F19" s="52"/>
      <c r="G19" s="52"/>
      <c r="H19" s="48"/>
      <c r="I19" s="48"/>
      <c r="J19" s="48"/>
      <c r="K19" s="57"/>
    </row>
    <row r="20" spans="1:11" ht="15.75" customHeight="1">
      <c r="A20" s="49"/>
      <c r="B20" s="61"/>
      <c r="C20" s="52"/>
      <c r="D20" s="71">
        <f>F4</f>
        <v>190775</v>
      </c>
      <c r="E20" s="229"/>
      <c r="F20" s="71"/>
      <c r="G20" s="71"/>
      <c r="H20" s="71"/>
      <c r="I20" s="230">
        <f>F5</f>
        <v>165241</v>
      </c>
      <c r="J20" s="52"/>
      <c r="K20" s="56"/>
    </row>
    <row r="21" spans="1:11" ht="19.5" customHeight="1">
      <c r="A21" s="49"/>
      <c r="B21" s="61"/>
      <c r="C21" s="62" t="s">
        <v>137</v>
      </c>
      <c r="D21" s="52"/>
      <c r="E21" s="63"/>
      <c r="F21" s="52"/>
      <c r="G21" s="232"/>
      <c r="H21" s="239"/>
      <c r="I21" s="240"/>
      <c r="J21" s="62" t="s">
        <v>126</v>
      </c>
      <c r="K21" s="56"/>
    </row>
    <row r="22" spans="1:11" ht="19.5" customHeight="1">
      <c r="A22" s="49"/>
      <c r="B22" s="61"/>
      <c r="C22" s="48"/>
      <c r="E22" s="63"/>
      <c r="F22" s="52"/>
      <c r="G22" s="236"/>
      <c r="H22" s="52"/>
      <c r="I22" s="52">
        <f>F9</f>
        <v>1114248</v>
      </c>
      <c r="J22" s="52">
        <f>I20+I22</f>
        <v>1279489</v>
      </c>
      <c r="K22" s="56"/>
    </row>
    <row r="23" spans="1:11" ht="19.5" customHeight="1">
      <c r="A23" s="49"/>
      <c r="B23" s="61"/>
      <c r="C23" s="52"/>
      <c r="D23" s="52"/>
      <c r="E23" s="63"/>
      <c r="F23" s="52"/>
      <c r="G23" s="236"/>
      <c r="H23" s="52"/>
      <c r="I23" s="60"/>
      <c r="J23" s="52"/>
      <c r="K23" s="56"/>
    </row>
    <row r="24" spans="1:11" ht="19.5" customHeight="1">
      <c r="A24" s="49"/>
      <c r="B24" s="61"/>
      <c r="C24" s="52"/>
      <c r="D24" s="52"/>
      <c r="E24" s="63"/>
      <c r="F24" s="52"/>
      <c r="G24" s="237"/>
      <c r="H24" s="71"/>
      <c r="I24" s="71">
        <f>F6</f>
        <v>25534</v>
      </c>
      <c r="J24" s="48"/>
      <c r="K24" s="56"/>
    </row>
    <row r="25" spans="1:11" ht="19.5" customHeight="1">
      <c r="A25" s="49"/>
      <c r="B25" s="61"/>
      <c r="C25" s="62" t="s">
        <v>127</v>
      </c>
      <c r="D25" s="233"/>
      <c r="E25" s="234"/>
      <c r="F25" s="235"/>
      <c r="G25" s="238"/>
      <c r="H25" s="241"/>
      <c r="I25" s="242"/>
      <c r="J25" s="62" t="s">
        <v>128</v>
      </c>
      <c r="K25" s="56"/>
    </row>
    <row r="26" spans="1:11" ht="19.5" customHeight="1">
      <c r="A26" s="49"/>
      <c r="B26" s="61"/>
      <c r="C26" s="48"/>
      <c r="D26" s="52">
        <f>F8</f>
        <v>1168184</v>
      </c>
      <c r="E26" s="63"/>
      <c r="F26" s="52"/>
      <c r="G26" s="243"/>
      <c r="H26" s="52"/>
      <c r="I26" s="52">
        <f>F10</f>
        <v>53936</v>
      </c>
      <c r="J26" s="52">
        <f>I24+I26</f>
        <v>79470</v>
      </c>
      <c r="K26" s="56"/>
    </row>
    <row r="27" spans="1:11" ht="19.5" customHeight="1">
      <c r="A27" s="49"/>
      <c r="B27" s="64"/>
      <c r="C27" s="65"/>
      <c r="D27" s="65"/>
      <c r="E27" s="66"/>
      <c r="F27" s="48"/>
      <c r="G27" s="244"/>
      <c r="H27" s="52"/>
      <c r="I27" s="60"/>
      <c r="J27" s="52"/>
      <c r="K27" s="56"/>
    </row>
    <row r="28" spans="1:11" ht="19.5" customHeight="1">
      <c r="A28" s="49"/>
      <c r="B28" s="149"/>
      <c r="C28" s="149"/>
      <c r="D28" s="149"/>
      <c r="E28" s="149"/>
      <c r="F28" s="48"/>
      <c r="G28" s="245"/>
      <c r="H28" s="72"/>
      <c r="I28" s="71">
        <f>F7</f>
        <v>0</v>
      </c>
      <c r="J28" s="48"/>
      <c r="K28" s="56"/>
    </row>
    <row r="29" spans="1:11" ht="19.5" customHeight="1">
      <c r="A29" s="49"/>
      <c r="B29" s="52"/>
      <c r="C29" s="48"/>
      <c r="D29" s="52"/>
      <c r="E29" s="52"/>
      <c r="F29" s="52"/>
      <c r="G29" s="246"/>
      <c r="H29" s="241"/>
      <c r="I29" s="242"/>
      <c r="J29" s="67" t="s">
        <v>297</v>
      </c>
      <c r="K29" s="56"/>
    </row>
    <row r="30" spans="1:11" ht="19.5" customHeight="1">
      <c r="A30" s="49"/>
      <c r="B30" s="52"/>
      <c r="C30" s="52"/>
      <c r="D30" s="52"/>
      <c r="E30" s="52"/>
      <c r="F30" s="52"/>
      <c r="G30" s="52"/>
      <c r="H30" s="52"/>
      <c r="I30" s="52">
        <f>F11</f>
        <v>0</v>
      </c>
      <c r="J30" s="52">
        <f>I28+I30</f>
        <v>0</v>
      </c>
      <c r="K30" s="56"/>
    </row>
    <row r="31" spans="1:11" ht="19.5" customHeight="1">
      <c r="A31" s="49"/>
      <c r="B31" s="52"/>
      <c r="C31" s="52"/>
      <c r="D31" s="52"/>
      <c r="E31" s="52"/>
      <c r="F31" s="52"/>
      <c r="G31" s="52"/>
      <c r="H31" s="52"/>
      <c r="I31" s="52"/>
      <c r="J31" s="228"/>
      <c r="K31" s="56"/>
    </row>
    <row r="32" spans="1:11" ht="19.5" customHeight="1">
      <c r="A32" s="49"/>
      <c r="B32" s="52"/>
      <c r="C32" s="52"/>
      <c r="D32" s="52"/>
      <c r="E32" s="52"/>
      <c r="F32" s="52"/>
      <c r="G32" s="52"/>
      <c r="H32" s="52"/>
      <c r="I32" s="52"/>
      <c r="J32" s="52"/>
      <c r="K32" s="56"/>
    </row>
    <row r="33" spans="1:11" ht="19.5" customHeight="1">
      <c r="A33" s="49"/>
      <c r="B33" s="52"/>
      <c r="C33" s="68" t="s">
        <v>129</v>
      </c>
      <c r="D33" s="69"/>
      <c r="E33" s="70"/>
      <c r="F33" s="378">
        <f>F12</f>
        <v>349</v>
      </c>
      <c r="G33" s="379"/>
      <c r="H33" s="379"/>
      <c r="I33" s="48"/>
      <c r="J33" s="52"/>
      <c r="K33" s="56"/>
    </row>
    <row r="34" spans="1:11" ht="18" customHeight="1">
      <c r="A34" s="51"/>
      <c r="B34" s="71"/>
      <c r="C34" s="71"/>
      <c r="D34" s="71"/>
      <c r="E34" s="71"/>
      <c r="F34" s="71"/>
      <c r="G34" s="71"/>
      <c r="H34" s="72"/>
      <c r="I34" s="71"/>
      <c r="J34" s="71"/>
      <c r="K34" s="73"/>
    </row>
    <row r="35" ht="19.5" customHeight="1"/>
    <row r="36" ht="19.5" customHeight="1"/>
  </sheetData>
  <mergeCells count="24">
    <mergeCell ref="B12:E12"/>
    <mergeCell ref="C11:E11"/>
    <mergeCell ref="B8:E8"/>
    <mergeCell ref="C10:E10"/>
    <mergeCell ref="F9:I9"/>
    <mergeCell ref="F10:I10"/>
    <mergeCell ref="C7:E7"/>
    <mergeCell ref="A2:E2"/>
    <mergeCell ref="A3:E3"/>
    <mergeCell ref="B4:E4"/>
    <mergeCell ref="C5:E5"/>
    <mergeCell ref="C6:E6"/>
    <mergeCell ref="C9:E9"/>
    <mergeCell ref="A4:A12"/>
    <mergeCell ref="F11:I11"/>
    <mergeCell ref="F12:I12"/>
    <mergeCell ref="F33:H33"/>
    <mergeCell ref="F2:I2"/>
    <mergeCell ref="F3:I3"/>
    <mergeCell ref="F4:I4"/>
    <mergeCell ref="F5:I5"/>
    <mergeCell ref="F6:I6"/>
    <mergeCell ref="F7:I7"/>
    <mergeCell ref="F8:I8"/>
  </mergeCells>
  <printOptions/>
  <pageMargins left="0.5905511811023623" right="0.5905511811023623" top="0.5905511811023623" bottom="0.5905511811023623" header="0.3937007874015748" footer="0.3937007874015748"/>
  <pageSetup firstPageNumber="2" useFirstPageNumber="1" fitToWidth="2" horizontalDpi="600" verticalDpi="600" orientation="portrait" paperSize="9" scale="11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O80"/>
  <sheetViews>
    <sheetView view="pageBreakPreview" zoomScaleNormal="75" zoomScaleSheetLayoutView="100" workbookViewId="0" topLeftCell="A1">
      <pane xSplit="1" ySplit="5" topLeftCell="B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60" sqref="J60"/>
    </sheetView>
  </sheetViews>
  <sheetFormatPr defaultColWidth="8.796875" defaultRowHeight="15"/>
  <cols>
    <col min="1" max="1" width="12.59765625" style="15" customWidth="1"/>
    <col min="2" max="2" width="13.59765625" style="15" customWidth="1"/>
    <col min="3" max="3" width="12.59765625" style="15" customWidth="1"/>
    <col min="4" max="5" width="10.59765625" style="15" customWidth="1"/>
    <col min="6" max="6" width="12.59765625" style="94" customWidth="1"/>
    <col min="7" max="8" width="11.59765625" style="15" customWidth="1"/>
    <col min="9" max="9" width="12.59765625" style="15" customWidth="1"/>
    <col min="10" max="10" width="11.59765625" style="15" customWidth="1"/>
    <col min="11" max="12" width="11.59765625" style="100" customWidth="1"/>
    <col min="13" max="13" width="3.5" style="15" customWidth="1"/>
    <col min="14" max="15" width="10.59765625" style="106" customWidth="1"/>
    <col min="16" max="16384" width="11" style="15" customWidth="1"/>
  </cols>
  <sheetData>
    <row r="1" spans="1:15" s="11" customFormat="1" ht="27" customHeight="1" thickBot="1">
      <c r="A1" s="78" t="s">
        <v>298</v>
      </c>
      <c r="F1" s="92"/>
      <c r="K1" s="97"/>
      <c r="L1" s="97" t="s">
        <v>386</v>
      </c>
      <c r="N1" s="105"/>
      <c r="O1" s="105"/>
    </row>
    <row r="2" spans="1:15" ht="15" customHeight="1">
      <c r="A2" s="425" t="s">
        <v>13</v>
      </c>
      <c r="B2" s="430" t="s">
        <v>87</v>
      </c>
      <c r="C2" s="12"/>
      <c r="D2" s="13"/>
      <c r="E2" s="14"/>
      <c r="F2" s="93"/>
      <c r="G2" s="90"/>
      <c r="H2" s="90"/>
      <c r="I2" s="90"/>
      <c r="J2" s="90"/>
      <c r="K2" s="98"/>
      <c r="L2" s="249"/>
      <c r="M2" s="18"/>
      <c r="N2" s="415" t="s">
        <v>98</v>
      </c>
      <c r="O2" s="415" t="s">
        <v>97</v>
      </c>
    </row>
    <row r="3" spans="1:15" ht="15" customHeight="1">
      <c r="A3" s="426"/>
      <c r="B3" s="428"/>
      <c r="C3" s="427" t="s">
        <v>88</v>
      </c>
      <c r="D3" s="17"/>
      <c r="E3" s="18"/>
      <c r="F3" s="433" t="s">
        <v>91</v>
      </c>
      <c r="G3" s="417" t="s">
        <v>92</v>
      </c>
      <c r="H3" s="417" t="s">
        <v>93</v>
      </c>
      <c r="I3" s="419" t="s">
        <v>94</v>
      </c>
      <c r="J3" s="91"/>
      <c r="K3" s="99"/>
      <c r="L3" s="413" t="s">
        <v>380</v>
      </c>
      <c r="M3" s="18"/>
      <c r="N3" s="416"/>
      <c r="O3" s="416"/>
    </row>
    <row r="4" spans="1:15" ht="15" customHeight="1">
      <c r="A4" s="426"/>
      <c r="B4" s="428"/>
      <c r="C4" s="428"/>
      <c r="D4" s="421" t="s">
        <v>89</v>
      </c>
      <c r="E4" s="431" t="s">
        <v>90</v>
      </c>
      <c r="F4" s="434"/>
      <c r="G4" s="418"/>
      <c r="H4" s="418"/>
      <c r="I4" s="420"/>
      <c r="J4" s="421" t="s">
        <v>95</v>
      </c>
      <c r="K4" s="423" t="s">
        <v>96</v>
      </c>
      <c r="L4" s="414"/>
      <c r="M4" s="132"/>
      <c r="N4" s="416"/>
      <c r="O4" s="416"/>
    </row>
    <row r="5" spans="1:15" ht="15" customHeight="1" thickBot="1">
      <c r="A5" s="426"/>
      <c r="B5" s="428"/>
      <c r="C5" s="113"/>
      <c r="D5" s="429"/>
      <c r="E5" s="432"/>
      <c r="F5" s="125"/>
      <c r="G5" s="418"/>
      <c r="H5" s="418"/>
      <c r="I5" s="420"/>
      <c r="J5" s="422"/>
      <c r="K5" s="424"/>
      <c r="L5" s="250"/>
      <c r="M5" s="133"/>
      <c r="N5" s="416"/>
      <c r="O5" s="416"/>
    </row>
    <row r="6" spans="1:15" ht="20.25" customHeight="1">
      <c r="A6" s="271" t="s">
        <v>190</v>
      </c>
      <c r="B6" s="324">
        <f>C6+F6+L6</f>
        <v>2247752</v>
      </c>
      <c r="C6" s="114">
        <f aca="true" t="shared" si="0" ref="C6:C40">SUM(D6:E6)</f>
        <v>8514</v>
      </c>
      <c r="D6" s="251">
        <v>8514</v>
      </c>
      <c r="E6" s="252">
        <v>0</v>
      </c>
      <c r="F6" s="114">
        <f>SUM(G6:I6)</f>
        <v>2173165</v>
      </c>
      <c r="G6" s="253">
        <v>2146800</v>
      </c>
      <c r="H6" s="253">
        <v>0</v>
      </c>
      <c r="I6" s="254">
        <v>26365</v>
      </c>
      <c r="J6" s="251">
        <v>4603</v>
      </c>
      <c r="K6" s="134">
        <f>I6-J6</f>
        <v>21762</v>
      </c>
      <c r="L6" s="321">
        <v>66073</v>
      </c>
      <c r="M6" s="75"/>
      <c r="N6" s="110">
        <f>F6/(C6+F6)*100</f>
        <v>99.6097501053088</v>
      </c>
      <c r="O6" s="107">
        <f>(F6-K6)/(C6+F6)*100</f>
        <v>98.61226147384652</v>
      </c>
    </row>
    <row r="7" spans="1:15" ht="20.25" customHeight="1">
      <c r="A7" s="168" t="s">
        <v>191</v>
      </c>
      <c r="B7" s="325">
        <f aca="true" t="shared" si="1" ref="B7:B40">C7+F7+L7</f>
        <v>385331</v>
      </c>
      <c r="C7" s="104">
        <f t="shared" si="0"/>
        <v>7433</v>
      </c>
      <c r="D7" s="255">
        <v>7433</v>
      </c>
      <c r="E7" s="256">
        <v>0</v>
      </c>
      <c r="F7" s="104">
        <f>SUM(G7:I7)</f>
        <v>357649</v>
      </c>
      <c r="G7" s="257">
        <v>273430</v>
      </c>
      <c r="H7" s="257">
        <v>1565</v>
      </c>
      <c r="I7" s="258">
        <v>82654</v>
      </c>
      <c r="J7" s="255">
        <v>23230</v>
      </c>
      <c r="K7" s="128">
        <f>I7-J7</f>
        <v>59424</v>
      </c>
      <c r="L7" s="319">
        <v>20249</v>
      </c>
      <c r="M7" s="75"/>
      <c r="N7" s="111">
        <f aca="true" t="shared" si="2" ref="N7:N40">F7/(C7+F7)*100</f>
        <v>97.96401904229735</v>
      </c>
      <c r="O7" s="108">
        <f aca="true" t="shared" si="3" ref="O7:O40">(F7-K7)/(C7+F7)*100</f>
        <v>81.68712782333833</v>
      </c>
    </row>
    <row r="8" spans="1:15" ht="20.25" customHeight="1">
      <c r="A8" s="168" t="s">
        <v>192</v>
      </c>
      <c r="B8" s="325">
        <f t="shared" si="1"/>
        <v>376586</v>
      </c>
      <c r="C8" s="104">
        <f t="shared" si="0"/>
        <v>8142</v>
      </c>
      <c r="D8" s="255">
        <v>8142</v>
      </c>
      <c r="E8" s="256">
        <v>0</v>
      </c>
      <c r="F8" s="104">
        <f aca="true" t="shared" si="4" ref="F8:F56">SUM(G8:I8)</f>
        <v>356389</v>
      </c>
      <c r="G8" s="257">
        <v>240857</v>
      </c>
      <c r="H8" s="257">
        <v>0</v>
      </c>
      <c r="I8" s="258">
        <v>115532</v>
      </c>
      <c r="J8" s="255">
        <v>24587</v>
      </c>
      <c r="K8" s="128">
        <f aca="true" t="shared" si="5" ref="K8:K56">I8-J8</f>
        <v>90945</v>
      </c>
      <c r="L8" s="319">
        <v>12055</v>
      </c>
      <c r="M8" s="75"/>
      <c r="N8" s="111">
        <f t="shared" si="2"/>
        <v>97.76644510343428</v>
      </c>
      <c r="O8" s="108">
        <f t="shared" si="3"/>
        <v>72.81794963939967</v>
      </c>
    </row>
    <row r="9" spans="1:15" ht="20.25" customHeight="1">
      <c r="A9" s="168" t="s">
        <v>193</v>
      </c>
      <c r="B9" s="325">
        <f t="shared" si="1"/>
        <v>383996</v>
      </c>
      <c r="C9" s="104">
        <f t="shared" si="0"/>
        <v>31990</v>
      </c>
      <c r="D9" s="255">
        <v>31990</v>
      </c>
      <c r="E9" s="256">
        <v>0</v>
      </c>
      <c r="F9" s="104">
        <f t="shared" si="4"/>
        <v>346612</v>
      </c>
      <c r="G9" s="257">
        <v>118923</v>
      </c>
      <c r="H9" s="257">
        <v>0</v>
      </c>
      <c r="I9" s="258">
        <v>227689</v>
      </c>
      <c r="J9" s="255">
        <v>68803</v>
      </c>
      <c r="K9" s="128">
        <f t="shared" si="5"/>
        <v>158886</v>
      </c>
      <c r="L9" s="319">
        <v>5394</v>
      </c>
      <c r="M9" s="75"/>
      <c r="N9" s="111">
        <f t="shared" si="2"/>
        <v>91.55049365824797</v>
      </c>
      <c r="O9" s="108">
        <f t="shared" si="3"/>
        <v>49.58399585844766</v>
      </c>
    </row>
    <row r="10" spans="1:15" ht="20.25" customHeight="1">
      <c r="A10" s="169" t="s">
        <v>194</v>
      </c>
      <c r="B10" s="326">
        <f t="shared" si="1"/>
        <v>133339</v>
      </c>
      <c r="C10" s="115">
        <f t="shared" si="0"/>
        <v>10558</v>
      </c>
      <c r="D10" s="259">
        <v>10481</v>
      </c>
      <c r="E10" s="260">
        <v>77</v>
      </c>
      <c r="F10" s="115">
        <f t="shared" si="4"/>
        <v>118992</v>
      </c>
      <c r="G10" s="261">
        <v>55771</v>
      </c>
      <c r="H10" s="261">
        <v>0</v>
      </c>
      <c r="I10" s="262">
        <v>63221</v>
      </c>
      <c r="J10" s="259">
        <v>18558</v>
      </c>
      <c r="K10" s="129">
        <f t="shared" si="5"/>
        <v>44663</v>
      </c>
      <c r="L10" s="320">
        <v>3789</v>
      </c>
      <c r="M10" s="75"/>
      <c r="N10" s="116">
        <f t="shared" si="2"/>
        <v>91.85025086839059</v>
      </c>
      <c r="O10" s="117">
        <f t="shared" si="3"/>
        <v>57.37475878039368</v>
      </c>
    </row>
    <row r="11" spans="1:15" ht="20.25" customHeight="1">
      <c r="A11" s="273" t="s">
        <v>195</v>
      </c>
      <c r="B11" s="327">
        <f t="shared" si="1"/>
        <v>123749</v>
      </c>
      <c r="C11" s="118">
        <f t="shared" si="0"/>
        <v>5325</v>
      </c>
      <c r="D11" s="263">
        <v>5325</v>
      </c>
      <c r="E11" s="264">
        <v>0</v>
      </c>
      <c r="F11" s="118">
        <f t="shared" si="4"/>
        <v>115149</v>
      </c>
      <c r="G11" s="265">
        <v>80491</v>
      </c>
      <c r="H11" s="265">
        <v>0</v>
      </c>
      <c r="I11" s="266">
        <v>34658</v>
      </c>
      <c r="J11" s="263">
        <v>10052</v>
      </c>
      <c r="K11" s="131">
        <f t="shared" si="5"/>
        <v>24606</v>
      </c>
      <c r="L11" s="319">
        <v>3275</v>
      </c>
      <c r="M11" s="75"/>
      <c r="N11" s="119">
        <f t="shared" si="2"/>
        <v>95.57995916131281</v>
      </c>
      <c r="O11" s="120">
        <f t="shared" si="3"/>
        <v>75.15563524079884</v>
      </c>
    </row>
    <row r="12" spans="1:15" ht="20.25" customHeight="1">
      <c r="A12" s="168" t="s">
        <v>196</v>
      </c>
      <c r="B12" s="325">
        <f t="shared" si="1"/>
        <v>306444</v>
      </c>
      <c r="C12" s="104">
        <f t="shared" si="0"/>
        <v>6859</v>
      </c>
      <c r="D12" s="255">
        <v>6859</v>
      </c>
      <c r="E12" s="256">
        <v>0</v>
      </c>
      <c r="F12" s="104">
        <f t="shared" si="4"/>
        <v>293172</v>
      </c>
      <c r="G12" s="257">
        <v>182717</v>
      </c>
      <c r="H12" s="257">
        <v>0</v>
      </c>
      <c r="I12" s="258">
        <v>110455</v>
      </c>
      <c r="J12" s="255">
        <v>64271</v>
      </c>
      <c r="K12" s="128">
        <f t="shared" si="5"/>
        <v>46184</v>
      </c>
      <c r="L12" s="319">
        <v>6413</v>
      </c>
      <c r="M12" s="75"/>
      <c r="N12" s="111">
        <f t="shared" si="2"/>
        <v>97.71390289670067</v>
      </c>
      <c r="O12" s="108">
        <f t="shared" si="3"/>
        <v>82.32082684789238</v>
      </c>
    </row>
    <row r="13" spans="1:15" ht="20.25" customHeight="1">
      <c r="A13" s="168" t="s">
        <v>197</v>
      </c>
      <c r="B13" s="325">
        <f t="shared" si="1"/>
        <v>164574</v>
      </c>
      <c r="C13" s="104">
        <f t="shared" si="0"/>
        <v>5735</v>
      </c>
      <c r="D13" s="255">
        <v>5716</v>
      </c>
      <c r="E13" s="256">
        <v>19</v>
      </c>
      <c r="F13" s="104">
        <f t="shared" si="4"/>
        <v>152935</v>
      </c>
      <c r="G13" s="257">
        <v>105272</v>
      </c>
      <c r="H13" s="257">
        <v>0</v>
      </c>
      <c r="I13" s="258">
        <v>47663</v>
      </c>
      <c r="J13" s="255">
        <v>23818</v>
      </c>
      <c r="K13" s="128">
        <f t="shared" si="5"/>
        <v>23845</v>
      </c>
      <c r="L13" s="319">
        <v>5904</v>
      </c>
      <c r="M13" s="75"/>
      <c r="N13" s="111">
        <f t="shared" si="2"/>
        <v>96.38558013487112</v>
      </c>
      <c r="O13" s="108">
        <f t="shared" si="3"/>
        <v>81.3575345055776</v>
      </c>
    </row>
    <row r="14" spans="1:15" ht="20.25" customHeight="1">
      <c r="A14" s="168" t="s">
        <v>198</v>
      </c>
      <c r="B14" s="325">
        <f t="shared" si="1"/>
        <v>66949</v>
      </c>
      <c r="C14" s="104">
        <f t="shared" si="0"/>
        <v>7219</v>
      </c>
      <c r="D14" s="255">
        <v>7219</v>
      </c>
      <c r="E14" s="256">
        <v>0</v>
      </c>
      <c r="F14" s="104">
        <f t="shared" si="4"/>
        <v>58781</v>
      </c>
      <c r="G14" s="257">
        <v>12357</v>
      </c>
      <c r="H14" s="257">
        <v>1933</v>
      </c>
      <c r="I14" s="258">
        <v>44491</v>
      </c>
      <c r="J14" s="255">
        <v>23198</v>
      </c>
      <c r="K14" s="128">
        <f t="shared" si="5"/>
        <v>21293</v>
      </c>
      <c r="L14" s="319">
        <v>949</v>
      </c>
      <c r="M14" s="75"/>
      <c r="N14" s="111">
        <f t="shared" si="2"/>
        <v>89.06212121212121</v>
      </c>
      <c r="O14" s="108">
        <f t="shared" si="3"/>
        <v>56.8</v>
      </c>
    </row>
    <row r="15" spans="1:15" ht="20.25" customHeight="1">
      <c r="A15" s="169" t="s">
        <v>199</v>
      </c>
      <c r="B15" s="326">
        <f t="shared" si="1"/>
        <v>74231</v>
      </c>
      <c r="C15" s="115">
        <f t="shared" si="0"/>
        <v>3190</v>
      </c>
      <c r="D15" s="259">
        <v>3190</v>
      </c>
      <c r="E15" s="260">
        <v>0</v>
      </c>
      <c r="F15" s="115">
        <f t="shared" si="4"/>
        <v>66820</v>
      </c>
      <c r="G15" s="261">
        <v>29869</v>
      </c>
      <c r="H15" s="261">
        <v>0</v>
      </c>
      <c r="I15" s="262">
        <v>36951</v>
      </c>
      <c r="J15" s="259">
        <v>14086</v>
      </c>
      <c r="K15" s="129">
        <f t="shared" si="5"/>
        <v>22865</v>
      </c>
      <c r="L15" s="320">
        <v>4221</v>
      </c>
      <c r="M15" s="75"/>
      <c r="N15" s="116">
        <f t="shared" si="2"/>
        <v>95.44350807027567</v>
      </c>
      <c r="O15" s="117">
        <f t="shared" si="3"/>
        <v>62.78388801599771</v>
      </c>
    </row>
    <row r="16" spans="1:15" ht="20.25" customHeight="1">
      <c r="A16" s="273" t="s">
        <v>200</v>
      </c>
      <c r="B16" s="327">
        <f t="shared" si="1"/>
        <v>145476</v>
      </c>
      <c r="C16" s="118">
        <f t="shared" si="0"/>
        <v>4504</v>
      </c>
      <c r="D16" s="263">
        <v>4504</v>
      </c>
      <c r="E16" s="264">
        <v>0</v>
      </c>
      <c r="F16" s="118">
        <f t="shared" si="4"/>
        <v>135944</v>
      </c>
      <c r="G16" s="265">
        <v>105467</v>
      </c>
      <c r="H16" s="265">
        <v>0</v>
      </c>
      <c r="I16" s="266">
        <v>30477</v>
      </c>
      <c r="J16" s="263">
        <v>5325</v>
      </c>
      <c r="K16" s="131">
        <f t="shared" si="5"/>
        <v>25152</v>
      </c>
      <c r="L16" s="319">
        <v>5028</v>
      </c>
      <c r="M16" s="75"/>
      <c r="N16" s="119">
        <f t="shared" si="2"/>
        <v>96.7931191615402</v>
      </c>
      <c r="O16" s="120">
        <f t="shared" si="3"/>
        <v>78.88471177944862</v>
      </c>
    </row>
    <row r="17" spans="1:15" ht="20.25" customHeight="1">
      <c r="A17" s="168" t="s">
        <v>201</v>
      </c>
      <c r="B17" s="325">
        <f t="shared" si="1"/>
        <v>437166</v>
      </c>
      <c r="C17" s="104">
        <f t="shared" si="0"/>
        <v>7828</v>
      </c>
      <c r="D17" s="255">
        <v>7828</v>
      </c>
      <c r="E17" s="256">
        <v>0</v>
      </c>
      <c r="F17" s="104">
        <f t="shared" si="4"/>
        <v>412988</v>
      </c>
      <c r="G17" s="257">
        <v>267782</v>
      </c>
      <c r="H17" s="257">
        <v>3363</v>
      </c>
      <c r="I17" s="258">
        <v>141843</v>
      </c>
      <c r="J17" s="255">
        <v>65583</v>
      </c>
      <c r="K17" s="128">
        <f t="shared" si="5"/>
        <v>76260</v>
      </c>
      <c r="L17" s="319">
        <v>16350</v>
      </c>
      <c r="M17" s="75"/>
      <c r="N17" s="111">
        <f t="shared" si="2"/>
        <v>98.13980457016844</v>
      </c>
      <c r="O17" s="108">
        <f t="shared" si="3"/>
        <v>80.01787004296415</v>
      </c>
    </row>
    <row r="18" spans="1:15" ht="20.25" customHeight="1">
      <c r="A18" s="168" t="s">
        <v>202</v>
      </c>
      <c r="B18" s="325">
        <f t="shared" si="1"/>
        <v>179355</v>
      </c>
      <c r="C18" s="104">
        <f t="shared" si="0"/>
        <v>3918</v>
      </c>
      <c r="D18" s="255">
        <v>3918</v>
      </c>
      <c r="E18" s="256">
        <v>0</v>
      </c>
      <c r="F18" s="104">
        <f t="shared" si="4"/>
        <v>168683</v>
      </c>
      <c r="G18" s="257">
        <v>97382</v>
      </c>
      <c r="H18" s="257">
        <v>0</v>
      </c>
      <c r="I18" s="258">
        <v>71301</v>
      </c>
      <c r="J18" s="255">
        <v>13342</v>
      </c>
      <c r="K18" s="128">
        <f t="shared" si="5"/>
        <v>57959</v>
      </c>
      <c r="L18" s="319">
        <v>6754</v>
      </c>
      <c r="M18" s="75"/>
      <c r="N18" s="111">
        <f t="shared" si="2"/>
        <v>97.73002473913824</v>
      </c>
      <c r="O18" s="108">
        <f t="shared" si="3"/>
        <v>64.15026564156638</v>
      </c>
    </row>
    <row r="19" spans="1:15" ht="20.25" customHeight="1">
      <c r="A19" s="168" t="s">
        <v>203</v>
      </c>
      <c r="B19" s="325">
        <f t="shared" si="1"/>
        <v>108937</v>
      </c>
      <c r="C19" s="104">
        <f t="shared" si="0"/>
        <v>7035</v>
      </c>
      <c r="D19" s="255">
        <v>7035</v>
      </c>
      <c r="E19" s="256">
        <v>0</v>
      </c>
      <c r="F19" s="104">
        <f t="shared" si="4"/>
        <v>95938</v>
      </c>
      <c r="G19" s="257">
        <v>52955</v>
      </c>
      <c r="H19" s="257">
        <v>0</v>
      </c>
      <c r="I19" s="258">
        <v>42983</v>
      </c>
      <c r="J19" s="255">
        <v>18998</v>
      </c>
      <c r="K19" s="128">
        <f t="shared" si="5"/>
        <v>23985</v>
      </c>
      <c r="L19" s="319">
        <v>5964</v>
      </c>
      <c r="M19" s="75"/>
      <c r="N19" s="111">
        <f t="shared" si="2"/>
        <v>93.16811202936692</v>
      </c>
      <c r="O19" s="108">
        <f t="shared" si="3"/>
        <v>69.87559845784817</v>
      </c>
    </row>
    <row r="20" spans="1:15" ht="20.25" customHeight="1">
      <c r="A20" s="169" t="s">
        <v>204</v>
      </c>
      <c r="B20" s="326">
        <f t="shared" si="1"/>
        <v>83849</v>
      </c>
      <c r="C20" s="115">
        <f t="shared" si="0"/>
        <v>5694</v>
      </c>
      <c r="D20" s="259">
        <v>5694</v>
      </c>
      <c r="E20" s="260">
        <v>0</v>
      </c>
      <c r="F20" s="115">
        <f t="shared" si="4"/>
        <v>75802</v>
      </c>
      <c r="G20" s="261">
        <v>42328</v>
      </c>
      <c r="H20" s="261">
        <v>0</v>
      </c>
      <c r="I20" s="262">
        <v>33474</v>
      </c>
      <c r="J20" s="259">
        <v>5617</v>
      </c>
      <c r="K20" s="129">
        <f t="shared" si="5"/>
        <v>27857</v>
      </c>
      <c r="L20" s="320">
        <v>2353</v>
      </c>
      <c r="M20" s="75"/>
      <c r="N20" s="116">
        <f t="shared" si="2"/>
        <v>93.01315401982919</v>
      </c>
      <c r="O20" s="117">
        <f t="shared" si="3"/>
        <v>58.831108275252774</v>
      </c>
    </row>
    <row r="21" spans="1:15" ht="20.25" customHeight="1">
      <c r="A21" s="273" t="s">
        <v>205</v>
      </c>
      <c r="B21" s="327">
        <f t="shared" si="1"/>
        <v>77902</v>
      </c>
      <c r="C21" s="118">
        <f t="shared" si="0"/>
        <v>2005</v>
      </c>
      <c r="D21" s="263">
        <v>2005</v>
      </c>
      <c r="E21" s="264">
        <v>0</v>
      </c>
      <c r="F21" s="118">
        <f t="shared" si="4"/>
        <v>73860</v>
      </c>
      <c r="G21" s="265">
        <v>35466</v>
      </c>
      <c r="H21" s="265">
        <v>0</v>
      </c>
      <c r="I21" s="266">
        <v>38394</v>
      </c>
      <c r="J21" s="263">
        <v>14595</v>
      </c>
      <c r="K21" s="131">
        <f t="shared" si="5"/>
        <v>23799</v>
      </c>
      <c r="L21" s="319">
        <v>2037</v>
      </c>
      <c r="M21" s="75"/>
      <c r="N21" s="119">
        <f t="shared" si="2"/>
        <v>97.35714756475318</v>
      </c>
      <c r="O21" s="120">
        <f t="shared" si="3"/>
        <v>65.98695050418506</v>
      </c>
    </row>
    <row r="22" spans="1:15" ht="20.25" customHeight="1">
      <c r="A22" s="168" t="s">
        <v>206</v>
      </c>
      <c r="B22" s="325">
        <f t="shared" si="1"/>
        <v>54462</v>
      </c>
      <c r="C22" s="104">
        <f t="shared" si="0"/>
        <v>7433</v>
      </c>
      <c r="D22" s="255">
        <v>7433</v>
      </c>
      <c r="E22" s="256">
        <v>0</v>
      </c>
      <c r="F22" s="104">
        <f t="shared" si="4"/>
        <v>46194</v>
      </c>
      <c r="G22" s="257">
        <v>7590</v>
      </c>
      <c r="H22" s="257">
        <v>0</v>
      </c>
      <c r="I22" s="258">
        <v>38604</v>
      </c>
      <c r="J22" s="255">
        <v>19489</v>
      </c>
      <c r="K22" s="128">
        <f t="shared" si="5"/>
        <v>19115</v>
      </c>
      <c r="L22" s="319">
        <v>835</v>
      </c>
      <c r="M22" s="75"/>
      <c r="N22" s="111">
        <f t="shared" si="2"/>
        <v>86.13944468271579</v>
      </c>
      <c r="O22" s="108">
        <f t="shared" si="3"/>
        <v>50.49508643034293</v>
      </c>
    </row>
    <row r="23" spans="1:15" ht="20.25" customHeight="1">
      <c r="A23" s="168" t="s">
        <v>207</v>
      </c>
      <c r="B23" s="325">
        <f t="shared" si="1"/>
        <v>102078</v>
      </c>
      <c r="C23" s="104">
        <f t="shared" si="0"/>
        <v>12939</v>
      </c>
      <c r="D23" s="255">
        <v>12939</v>
      </c>
      <c r="E23" s="256">
        <v>0</v>
      </c>
      <c r="F23" s="104">
        <f t="shared" si="4"/>
        <v>87156</v>
      </c>
      <c r="G23" s="257">
        <v>15344</v>
      </c>
      <c r="H23" s="257">
        <v>0</v>
      </c>
      <c r="I23" s="258">
        <v>71812</v>
      </c>
      <c r="J23" s="255">
        <v>33702</v>
      </c>
      <c r="K23" s="128">
        <f t="shared" si="5"/>
        <v>38110</v>
      </c>
      <c r="L23" s="319">
        <v>1983</v>
      </c>
      <c r="M23" s="75"/>
      <c r="N23" s="111">
        <f t="shared" si="2"/>
        <v>87.07328038363555</v>
      </c>
      <c r="O23" s="108">
        <f t="shared" si="3"/>
        <v>48.999450522004096</v>
      </c>
    </row>
    <row r="24" spans="1:15" ht="20.25" customHeight="1">
      <c r="A24" s="168" t="s">
        <v>208</v>
      </c>
      <c r="B24" s="325">
        <f t="shared" si="1"/>
        <v>153886</v>
      </c>
      <c r="C24" s="104">
        <f t="shared" si="0"/>
        <v>6479</v>
      </c>
      <c r="D24" s="255">
        <v>6479</v>
      </c>
      <c r="E24" s="256">
        <v>0</v>
      </c>
      <c r="F24" s="104">
        <f t="shared" si="4"/>
        <v>137760</v>
      </c>
      <c r="G24" s="257">
        <v>101256</v>
      </c>
      <c r="H24" s="257">
        <v>0</v>
      </c>
      <c r="I24" s="258">
        <v>36504</v>
      </c>
      <c r="J24" s="255">
        <v>12501</v>
      </c>
      <c r="K24" s="128">
        <f t="shared" si="5"/>
        <v>24003</v>
      </c>
      <c r="L24" s="319">
        <v>9647</v>
      </c>
      <c r="M24" s="75"/>
      <c r="N24" s="111">
        <f t="shared" si="2"/>
        <v>95.50814966825894</v>
      </c>
      <c r="O24" s="108">
        <f t="shared" si="3"/>
        <v>78.86701932209735</v>
      </c>
    </row>
    <row r="25" spans="1:15" ht="20.25" customHeight="1">
      <c r="A25" s="169" t="s">
        <v>209</v>
      </c>
      <c r="B25" s="326">
        <f t="shared" si="1"/>
        <v>138613</v>
      </c>
      <c r="C25" s="115">
        <f t="shared" si="0"/>
        <v>8736</v>
      </c>
      <c r="D25" s="259">
        <v>8736</v>
      </c>
      <c r="E25" s="260">
        <v>0</v>
      </c>
      <c r="F25" s="115">
        <f t="shared" si="4"/>
        <v>126794</v>
      </c>
      <c r="G25" s="261">
        <v>44679</v>
      </c>
      <c r="H25" s="261">
        <v>636</v>
      </c>
      <c r="I25" s="262">
        <v>81479</v>
      </c>
      <c r="J25" s="259">
        <v>31267</v>
      </c>
      <c r="K25" s="129">
        <f t="shared" si="5"/>
        <v>50212</v>
      </c>
      <c r="L25" s="320">
        <v>3083</v>
      </c>
      <c r="M25" s="75"/>
      <c r="N25" s="116">
        <f t="shared" si="2"/>
        <v>93.55419464325242</v>
      </c>
      <c r="O25" s="117">
        <f t="shared" si="3"/>
        <v>56.5055707223493</v>
      </c>
    </row>
    <row r="26" spans="1:15" ht="20.25" customHeight="1">
      <c r="A26" s="273" t="s">
        <v>210</v>
      </c>
      <c r="B26" s="327">
        <f t="shared" si="1"/>
        <v>52718</v>
      </c>
      <c r="C26" s="118">
        <f t="shared" si="0"/>
        <v>5664</v>
      </c>
      <c r="D26" s="263">
        <v>5664</v>
      </c>
      <c r="E26" s="264">
        <v>0</v>
      </c>
      <c r="F26" s="118">
        <f t="shared" si="4"/>
        <v>45964</v>
      </c>
      <c r="G26" s="265">
        <v>12807</v>
      </c>
      <c r="H26" s="265">
        <v>0</v>
      </c>
      <c r="I26" s="266">
        <v>33157</v>
      </c>
      <c r="J26" s="263">
        <v>13438</v>
      </c>
      <c r="K26" s="131">
        <f t="shared" si="5"/>
        <v>19719</v>
      </c>
      <c r="L26" s="319">
        <v>1090</v>
      </c>
      <c r="M26" s="75"/>
      <c r="N26" s="119">
        <f t="shared" si="2"/>
        <v>89.02920895638026</v>
      </c>
      <c r="O26" s="120">
        <f t="shared" si="3"/>
        <v>50.83481831564267</v>
      </c>
    </row>
    <row r="27" spans="1:15" ht="20.25" customHeight="1">
      <c r="A27" s="168" t="s">
        <v>211</v>
      </c>
      <c r="B27" s="325">
        <f t="shared" si="1"/>
        <v>107607</v>
      </c>
      <c r="C27" s="104">
        <f t="shared" si="0"/>
        <v>3318</v>
      </c>
      <c r="D27" s="255">
        <v>3318</v>
      </c>
      <c r="E27" s="256">
        <v>0</v>
      </c>
      <c r="F27" s="104">
        <f t="shared" si="4"/>
        <v>102791</v>
      </c>
      <c r="G27" s="257">
        <v>68021</v>
      </c>
      <c r="H27" s="257">
        <v>0</v>
      </c>
      <c r="I27" s="258">
        <v>34770</v>
      </c>
      <c r="J27" s="255">
        <v>5306</v>
      </c>
      <c r="K27" s="128">
        <f t="shared" si="5"/>
        <v>29464</v>
      </c>
      <c r="L27" s="319">
        <v>1498</v>
      </c>
      <c r="M27" s="75"/>
      <c r="N27" s="111">
        <f t="shared" si="2"/>
        <v>96.87302679320322</v>
      </c>
      <c r="O27" s="108">
        <f t="shared" si="3"/>
        <v>69.10535392850747</v>
      </c>
    </row>
    <row r="28" spans="1:15" ht="20.25" customHeight="1">
      <c r="A28" s="168" t="s">
        <v>212</v>
      </c>
      <c r="B28" s="325">
        <f t="shared" si="1"/>
        <v>84594</v>
      </c>
      <c r="C28" s="104">
        <f t="shared" si="0"/>
        <v>4574</v>
      </c>
      <c r="D28" s="255">
        <v>4574</v>
      </c>
      <c r="E28" s="256">
        <v>0</v>
      </c>
      <c r="F28" s="104">
        <f t="shared" si="4"/>
        <v>77442</v>
      </c>
      <c r="G28" s="257">
        <v>48361</v>
      </c>
      <c r="H28" s="257">
        <v>0</v>
      </c>
      <c r="I28" s="258">
        <v>29081</v>
      </c>
      <c r="J28" s="255">
        <v>14405</v>
      </c>
      <c r="K28" s="128">
        <f t="shared" si="5"/>
        <v>14676</v>
      </c>
      <c r="L28" s="319">
        <v>2578</v>
      </c>
      <c r="M28" s="75"/>
      <c r="N28" s="111">
        <f t="shared" si="2"/>
        <v>94.42303940694498</v>
      </c>
      <c r="O28" s="108">
        <f t="shared" si="3"/>
        <v>76.52896995708154</v>
      </c>
    </row>
    <row r="29" spans="1:15" ht="20.25" customHeight="1">
      <c r="A29" s="168" t="s">
        <v>213</v>
      </c>
      <c r="B29" s="325">
        <f t="shared" si="1"/>
        <v>86807</v>
      </c>
      <c r="C29" s="104">
        <f t="shared" si="0"/>
        <v>1189</v>
      </c>
      <c r="D29" s="255">
        <v>1189</v>
      </c>
      <c r="E29" s="256">
        <v>0</v>
      </c>
      <c r="F29" s="104">
        <f t="shared" si="4"/>
        <v>83450</v>
      </c>
      <c r="G29" s="257">
        <v>81257</v>
      </c>
      <c r="H29" s="257">
        <v>0</v>
      </c>
      <c r="I29" s="258">
        <v>2193</v>
      </c>
      <c r="J29" s="255">
        <v>836</v>
      </c>
      <c r="K29" s="128">
        <f t="shared" si="5"/>
        <v>1357</v>
      </c>
      <c r="L29" s="319">
        <v>2168</v>
      </c>
      <c r="M29" s="75"/>
      <c r="N29" s="111">
        <f t="shared" si="2"/>
        <v>98.59521024586775</v>
      </c>
      <c r="O29" s="108">
        <f t="shared" si="3"/>
        <v>96.9919304339607</v>
      </c>
    </row>
    <row r="30" spans="1:15" ht="20.25" customHeight="1">
      <c r="A30" s="169" t="s">
        <v>214</v>
      </c>
      <c r="B30" s="326">
        <f t="shared" si="1"/>
        <v>69945</v>
      </c>
      <c r="C30" s="115">
        <f t="shared" si="0"/>
        <v>2627</v>
      </c>
      <c r="D30" s="259">
        <v>2627</v>
      </c>
      <c r="E30" s="260">
        <v>0</v>
      </c>
      <c r="F30" s="115">
        <f t="shared" si="4"/>
        <v>62822</v>
      </c>
      <c r="G30" s="261">
        <v>33311</v>
      </c>
      <c r="H30" s="261">
        <v>0</v>
      </c>
      <c r="I30" s="262">
        <v>29511</v>
      </c>
      <c r="J30" s="259">
        <v>8853</v>
      </c>
      <c r="K30" s="129">
        <f t="shared" si="5"/>
        <v>20658</v>
      </c>
      <c r="L30" s="320">
        <v>4496</v>
      </c>
      <c r="M30" s="75"/>
      <c r="N30" s="116">
        <f t="shared" si="2"/>
        <v>95.98618771868172</v>
      </c>
      <c r="O30" s="117">
        <f t="shared" si="3"/>
        <v>64.42268025485492</v>
      </c>
    </row>
    <row r="31" spans="1:15" ht="20.25" customHeight="1">
      <c r="A31" s="273" t="s">
        <v>215</v>
      </c>
      <c r="B31" s="327">
        <f t="shared" si="1"/>
        <v>81037</v>
      </c>
      <c r="C31" s="118">
        <f t="shared" si="0"/>
        <v>2157</v>
      </c>
      <c r="D31" s="263">
        <v>2157</v>
      </c>
      <c r="E31" s="264">
        <v>0</v>
      </c>
      <c r="F31" s="118">
        <f t="shared" si="4"/>
        <v>77758</v>
      </c>
      <c r="G31" s="265">
        <v>40473</v>
      </c>
      <c r="H31" s="265">
        <v>0</v>
      </c>
      <c r="I31" s="266">
        <v>37285</v>
      </c>
      <c r="J31" s="263">
        <v>17918</v>
      </c>
      <c r="K31" s="131">
        <f t="shared" si="5"/>
        <v>19367</v>
      </c>
      <c r="L31" s="319">
        <v>1122</v>
      </c>
      <c r="M31" s="75"/>
      <c r="N31" s="119">
        <f t="shared" si="2"/>
        <v>97.30088218732404</v>
      </c>
      <c r="O31" s="120">
        <f t="shared" si="3"/>
        <v>73.06638303197147</v>
      </c>
    </row>
    <row r="32" spans="1:15" ht="20.25" customHeight="1">
      <c r="A32" s="168" t="s">
        <v>216</v>
      </c>
      <c r="B32" s="325">
        <f t="shared" si="1"/>
        <v>44703</v>
      </c>
      <c r="C32" s="104">
        <f t="shared" si="0"/>
        <v>2395</v>
      </c>
      <c r="D32" s="255">
        <v>2395</v>
      </c>
      <c r="E32" s="256">
        <v>0</v>
      </c>
      <c r="F32" s="104">
        <f t="shared" si="4"/>
        <v>39666</v>
      </c>
      <c r="G32" s="257">
        <v>19213</v>
      </c>
      <c r="H32" s="257">
        <v>0</v>
      </c>
      <c r="I32" s="258">
        <v>20453</v>
      </c>
      <c r="J32" s="255">
        <v>6186</v>
      </c>
      <c r="K32" s="128">
        <f t="shared" si="5"/>
        <v>14267</v>
      </c>
      <c r="L32" s="319">
        <v>2642</v>
      </c>
      <c r="M32" s="75"/>
      <c r="N32" s="111">
        <f t="shared" si="2"/>
        <v>94.3058890658805</v>
      </c>
      <c r="O32" s="108">
        <f t="shared" si="3"/>
        <v>60.386105893820876</v>
      </c>
    </row>
    <row r="33" spans="1:15" ht="20.25" customHeight="1">
      <c r="A33" s="168" t="s">
        <v>217</v>
      </c>
      <c r="B33" s="325">
        <f t="shared" si="1"/>
        <v>48961</v>
      </c>
      <c r="C33" s="104">
        <f t="shared" si="0"/>
        <v>2020</v>
      </c>
      <c r="D33" s="255">
        <v>2020</v>
      </c>
      <c r="E33" s="256">
        <v>0</v>
      </c>
      <c r="F33" s="104">
        <f t="shared" si="4"/>
        <v>44014</v>
      </c>
      <c r="G33" s="257">
        <v>21524</v>
      </c>
      <c r="H33" s="257">
        <v>0</v>
      </c>
      <c r="I33" s="258">
        <v>22490</v>
      </c>
      <c r="J33" s="255">
        <v>6199</v>
      </c>
      <c r="K33" s="128">
        <f t="shared" si="5"/>
        <v>16291</v>
      </c>
      <c r="L33" s="319">
        <v>2927</v>
      </c>
      <c r="M33" s="75"/>
      <c r="N33" s="111">
        <f t="shared" si="2"/>
        <v>95.61193900160751</v>
      </c>
      <c r="O33" s="108">
        <f t="shared" si="3"/>
        <v>60.22287874179953</v>
      </c>
    </row>
    <row r="34" spans="1:15" ht="20.25" customHeight="1">
      <c r="A34" s="168" t="s">
        <v>218</v>
      </c>
      <c r="B34" s="325">
        <f t="shared" si="1"/>
        <v>68924</v>
      </c>
      <c r="C34" s="104">
        <f t="shared" si="0"/>
        <v>1210</v>
      </c>
      <c r="D34" s="255">
        <v>1210</v>
      </c>
      <c r="E34" s="256">
        <v>0</v>
      </c>
      <c r="F34" s="104">
        <f t="shared" si="4"/>
        <v>64966</v>
      </c>
      <c r="G34" s="257">
        <v>48257</v>
      </c>
      <c r="H34" s="257">
        <v>0</v>
      </c>
      <c r="I34" s="258">
        <v>16709</v>
      </c>
      <c r="J34" s="255">
        <v>4393</v>
      </c>
      <c r="K34" s="128">
        <f t="shared" si="5"/>
        <v>12316</v>
      </c>
      <c r="L34" s="319">
        <v>2748</v>
      </c>
      <c r="M34" s="75"/>
      <c r="N34" s="111">
        <f t="shared" si="2"/>
        <v>98.1715425531915</v>
      </c>
      <c r="O34" s="108">
        <f t="shared" si="3"/>
        <v>79.56056576402321</v>
      </c>
    </row>
    <row r="35" spans="1:15" ht="20.25" customHeight="1">
      <c r="A35" s="169" t="s">
        <v>219</v>
      </c>
      <c r="B35" s="326">
        <f t="shared" si="1"/>
        <v>80127</v>
      </c>
      <c r="C35" s="115">
        <f t="shared" si="0"/>
        <v>1174</v>
      </c>
      <c r="D35" s="259">
        <v>1174</v>
      </c>
      <c r="E35" s="260">
        <v>0</v>
      </c>
      <c r="F35" s="115">
        <f t="shared" si="4"/>
        <v>77714</v>
      </c>
      <c r="G35" s="261">
        <v>34453</v>
      </c>
      <c r="H35" s="261">
        <v>0</v>
      </c>
      <c r="I35" s="262">
        <v>43261</v>
      </c>
      <c r="J35" s="259">
        <v>23443</v>
      </c>
      <c r="K35" s="129">
        <f t="shared" si="5"/>
        <v>19818</v>
      </c>
      <c r="L35" s="320">
        <v>1239</v>
      </c>
      <c r="M35" s="75"/>
      <c r="N35" s="116">
        <f t="shared" si="2"/>
        <v>98.51181421762499</v>
      </c>
      <c r="O35" s="117">
        <f t="shared" si="3"/>
        <v>73.39012270560795</v>
      </c>
    </row>
    <row r="36" spans="1:15" ht="20.25" customHeight="1">
      <c r="A36" s="273" t="s">
        <v>220</v>
      </c>
      <c r="B36" s="327">
        <f t="shared" si="1"/>
        <v>67983</v>
      </c>
      <c r="C36" s="118">
        <f t="shared" si="0"/>
        <v>3122</v>
      </c>
      <c r="D36" s="263">
        <v>3122</v>
      </c>
      <c r="E36" s="264">
        <v>0</v>
      </c>
      <c r="F36" s="118">
        <f t="shared" si="4"/>
        <v>63690</v>
      </c>
      <c r="G36" s="265">
        <v>28522</v>
      </c>
      <c r="H36" s="265">
        <v>247</v>
      </c>
      <c r="I36" s="266">
        <v>34921</v>
      </c>
      <c r="J36" s="263">
        <v>28988</v>
      </c>
      <c r="K36" s="131">
        <f t="shared" si="5"/>
        <v>5933</v>
      </c>
      <c r="L36" s="319">
        <v>1171</v>
      </c>
      <c r="M36" s="75"/>
      <c r="N36" s="119">
        <f t="shared" si="2"/>
        <v>95.32718673292223</v>
      </c>
      <c r="O36" s="120">
        <f t="shared" si="3"/>
        <v>86.44704544093875</v>
      </c>
    </row>
    <row r="37" spans="1:15" ht="20.25" customHeight="1">
      <c r="A37" s="168" t="s">
        <v>235</v>
      </c>
      <c r="B37" s="325">
        <f t="shared" si="1"/>
        <v>66882</v>
      </c>
      <c r="C37" s="104">
        <f t="shared" si="0"/>
        <v>8380</v>
      </c>
      <c r="D37" s="255">
        <v>8380</v>
      </c>
      <c r="E37" s="256">
        <v>0</v>
      </c>
      <c r="F37" s="104">
        <f>SUM(G37:I37)</f>
        <v>57867</v>
      </c>
      <c r="G37" s="257">
        <v>0</v>
      </c>
      <c r="H37" s="257">
        <v>3548</v>
      </c>
      <c r="I37" s="258">
        <v>54319</v>
      </c>
      <c r="J37" s="255">
        <v>37287</v>
      </c>
      <c r="K37" s="128">
        <f>I37-J37</f>
        <v>17032</v>
      </c>
      <c r="L37" s="319">
        <v>635</v>
      </c>
      <c r="M37" s="75"/>
      <c r="N37" s="111">
        <f t="shared" si="2"/>
        <v>87.35037058281885</v>
      </c>
      <c r="O37" s="108">
        <f t="shared" si="3"/>
        <v>61.640527118209135</v>
      </c>
    </row>
    <row r="38" spans="1:15" ht="20.25" customHeight="1">
      <c r="A38" s="168" t="s">
        <v>226</v>
      </c>
      <c r="B38" s="325">
        <f t="shared" si="1"/>
        <v>58423</v>
      </c>
      <c r="C38" s="104">
        <f t="shared" si="0"/>
        <v>3958</v>
      </c>
      <c r="D38" s="255">
        <v>3958</v>
      </c>
      <c r="E38" s="256">
        <v>0</v>
      </c>
      <c r="F38" s="104">
        <f>SUM(G38:I38)</f>
        <v>53368</v>
      </c>
      <c r="G38" s="257">
        <v>0</v>
      </c>
      <c r="H38" s="257">
        <v>0</v>
      </c>
      <c r="I38" s="258">
        <v>53368</v>
      </c>
      <c r="J38" s="255">
        <v>24982</v>
      </c>
      <c r="K38" s="128">
        <f>I38-J38</f>
        <v>28386</v>
      </c>
      <c r="L38" s="319">
        <v>1097</v>
      </c>
      <c r="M38" s="75"/>
      <c r="N38" s="111">
        <f t="shared" si="2"/>
        <v>93.09562851062346</v>
      </c>
      <c r="O38" s="108">
        <f t="shared" si="3"/>
        <v>43.57882985032969</v>
      </c>
    </row>
    <row r="39" spans="1:15" ht="20.25" customHeight="1">
      <c r="A39" s="168" t="s">
        <v>224</v>
      </c>
      <c r="B39" s="325">
        <f t="shared" si="1"/>
        <v>80863</v>
      </c>
      <c r="C39" s="104">
        <f t="shared" si="0"/>
        <v>3320</v>
      </c>
      <c r="D39" s="255">
        <v>3320</v>
      </c>
      <c r="E39" s="256">
        <v>0</v>
      </c>
      <c r="F39" s="104">
        <f>SUM(G39:I39)</f>
        <v>76072</v>
      </c>
      <c r="G39" s="257">
        <v>15952</v>
      </c>
      <c r="H39" s="257">
        <v>0</v>
      </c>
      <c r="I39" s="258">
        <v>60120</v>
      </c>
      <c r="J39" s="255">
        <v>16501</v>
      </c>
      <c r="K39" s="128">
        <f>I39-J39</f>
        <v>43619</v>
      </c>
      <c r="L39" s="319">
        <v>1471</v>
      </c>
      <c r="M39" s="75"/>
      <c r="N39" s="111">
        <f t="shared" si="2"/>
        <v>95.81821846029827</v>
      </c>
      <c r="O39" s="108">
        <f t="shared" si="3"/>
        <v>40.876914550584445</v>
      </c>
    </row>
    <row r="40" spans="1:15" ht="20.25" customHeight="1" thickBot="1">
      <c r="A40" s="275" t="s">
        <v>255</v>
      </c>
      <c r="B40" s="328">
        <f t="shared" si="1"/>
        <v>45705</v>
      </c>
      <c r="C40" s="121">
        <f t="shared" si="0"/>
        <v>3132</v>
      </c>
      <c r="D40" s="267">
        <v>3132</v>
      </c>
      <c r="E40" s="268">
        <v>0</v>
      </c>
      <c r="F40" s="121">
        <f>SUM(G40:I40)</f>
        <v>41190</v>
      </c>
      <c r="G40" s="269">
        <v>0</v>
      </c>
      <c r="H40" s="269">
        <v>620</v>
      </c>
      <c r="I40" s="270">
        <v>40570</v>
      </c>
      <c r="J40" s="267">
        <v>24645</v>
      </c>
      <c r="K40" s="135">
        <f>I40-J40</f>
        <v>15925</v>
      </c>
      <c r="L40" s="322">
        <v>1383</v>
      </c>
      <c r="M40" s="75"/>
      <c r="N40" s="112">
        <f t="shared" si="2"/>
        <v>92.9335318803303</v>
      </c>
      <c r="O40" s="109">
        <f t="shared" si="3"/>
        <v>57.003294075177116</v>
      </c>
    </row>
    <row r="41" spans="1:15" s="11" customFormat="1" ht="27" customHeight="1" thickBot="1">
      <c r="A41" s="78" t="s">
        <v>299</v>
      </c>
      <c r="F41" s="92"/>
      <c r="K41" s="97"/>
      <c r="L41" s="97" t="s">
        <v>386</v>
      </c>
      <c r="N41" s="105"/>
      <c r="O41" s="105"/>
    </row>
    <row r="42" spans="1:15" ht="15" customHeight="1">
      <c r="A42" s="425" t="s">
        <v>13</v>
      </c>
      <c r="B42" s="430" t="s">
        <v>87</v>
      </c>
      <c r="C42" s="12"/>
      <c r="D42" s="13"/>
      <c r="E42" s="14"/>
      <c r="F42" s="93"/>
      <c r="G42" s="90"/>
      <c r="H42" s="90"/>
      <c r="I42" s="90"/>
      <c r="J42" s="90"/>
      <c r="K42" s="98"/>
      <c r="L42" s="249"/>
      <c r="M42" s="75"/>
      <c r="N42" s="415" t="s">
        <v>98</v>
      </c>
      <c r="O42" s="415" t="s">
        <v>97</v>
      </c>
    </row>
    <row r="43" spans="1:15" ht="15" customHeight="1">
      <c r="A43" s="426"/>
      <c r="B43" s="428"/>
      <c r="C43" s="427" t="s">
        <v>88</v>
      </c>
      <c r="D43" s="17"/>
      <c r="E43" s="18"/>
      <c r="F43" s="433" t="s">
        <v>91</v>
      </c>
      <c r="G43" s="417" t="s">
        <v>92</v>
      </c>
      <c r="H43" s="417" t="s">
        <v>93</v>
      </c>
      <c r="I43" s="419" t="s">
        <v>94</v>
      </c>
      <c r="J43" s="91"/>
      <c r="K43" s="99"/>
      <c r="L43" s="413" t="s">
        <v>380</v>
      </c>
      <c r="M43" s="75"/>
      <c r="N43" s="416"/>
      <c r="O43" s="416"/>
    </row>
    <row r="44" spans="1:15" ht="15" customHeight="1">
      <c r="A44" s="426"/>
      <c r="B44" s="428"/>
      <c r="C44" s="428"/>
      <c r="D44" s="421" t="s">
        <v>89</v>
      </c>
      <c r="E44" s="431" t="s">
        <v>90</v>
      </c>
      <c r="F44" s="434"/>
      <c r="G44" s="418"/>
      <c r="H44" s="418"/>
      <c r="I44" s="420"/>
      <c r="J44" s="421" t="s">
        <v>95</v>
      </c>
      <c r="K44" s="423" t="s">
        <v>96</v>
      </c>
      <c r="L44" s="414"/>
      <c r="M44" s="132"/>
      <c r="N44" s="416"/>
      <c r="O44" s="416"/>
    </row>
    <row r="45" spans="1:15" ht="15" customHeight="1" thickBot="1">
      <c r="A45" s="426"/>
      <c r="B45" s="428"/>
      <c r="C45" s="113"/>
      <c r="D45" s="429"/>
      <c r="E45" s="432"/>
      <c r="F45" s="125"/>
      <c r="G45" s="418"/>
      <c r="H45" s="418"/>
      <c r="I45" s="420"/>
      <c r="J45" s="422"/>
      <c r="K45" s="424"/>
      <c r="L45" s="250"/>
      <c r="M45" s="133"/>
      <c r="N45" s="416"/>
      <c r="O45" s="416"/>
    </row>
    <row r="46" spans="1:15" ht="20.25" customHeight="1">
      <c r="A46" s="271" t="s">
        <v>221</v>
      </c>
      <c r="B46" s="324">
        <f aca="true" t="shared" si="6" ref="B46:B74">C46+F46+L46</f>
        <v>41152</v>
      </c>
      <c r="C46" s="114">
        <f>SUM(D46:E46)</f>
        <v>604</v>
      </c>
      <c r="D46" s="251">
        <v>604</v>
      </c>
      <c r="E46" s="252">
        <v>0</v>
      </c>
      <c r="F46" s="114">
        <f t="shared" si="4"/>
        <v>39165</v>
      </c>
      <c r="G46" s="253">
        <v>19402</v>
      </c>
      <c r="H46" s="253">
        <v>0</v>
      </c>
      <c r="I46" s="254">
        <v>19763</v>
      </c>
      <c r="J46" s="251">
        <v>8997</v>
      </c>
      <c r="K46" s="134">
        <f t="shared" si="5"/>
        <v>10766</v>
      </c>
      <c r="L46" s="321">
        <v>1383</v>
      </c>
      <c r="M46" s="75"/>
      <c r="N46" s="110">
        <f aca="true" t="shared" si="7" ref="N46:N74">F46/(C46+F46)*100</f>
        <v>98.48122909804118</v>
      </c>
      <c r="O46" s="107">
        <f aca="true" t="shared" si="8" ref="O46:O74">(F46-K46)/(C46+F46)*100</f>
        <v>71.40989212703361</v>
      </c>
    </row>
    <row r="47" spans="1:15" ht="20.25" customHeight="1">
      <c r="A47" s="168" t="s">
        <v>222</v>
      </c>
      <c r="B47" s="325">
        <f t="shared" si="6"/>
        <v>47677</v>
      </c>
      <c r="C47" s="104">
        <f aca="true" t="shared" si="9" ref="C47:C71">SUM(D47:E47)</f>
        <v>482</v>
      </c>
      <c r="D47" s="255">
        <v>482</v>
      </c>
      <c r="E47" s="256">
        <v>0</v>
      </c>
      <c r="F47" s="104">
        <f t="shared" si="4"/>
        <v>46258</v>
      </c>
      <c r="G47" s="257">
        <v>33552</v>
      </c>
      <c r="H47" s="257">
        <v>0</v>
      </c>
      <c r="I47" s="258">
        <v>12706</v>
      </c>
      <c r="J47" s="255">
        <v>5748</v>
      </c>
      <c r="K47" s="128">
        <f t="shared" si="5"/>
        <v>6958</v>
      </c>
      <c r="L47" s="319">
        <v>937</v>
      </c>
      <c r="M47" s="75"/>
      <c r="N47" s="111">
        <f t="shared" si="7"/>
        <v>98.96876337184425</v>
      </c>
      <c r="O47" s="108">
        <f t="shared" si="8"/>
        <v>84.08215661103979</v>
      </c>
    </row>
    <row r="48" spans="1:15" ht="20.25" customHeight="1">
      <c r="A48" s="168" t="s">
        <v>223</v>
      </c>
      <c r="B48" s="325">
        <f t="shared" si="6"/>
        <v>14327</v>
      </c>
      <c r="C48" s="104">
        <f t="shared" si="9"/>
        <v>889</v>
      </c>
      <c r="D48" s="255">
        <v>889</v>
      </c>
      <c r="E48" s="256">
        <v>0</v>
      </c>
      <c r="F48" s="104">
        <f t="shared" si="4"/>
        <v>13028</v>
      </c>
      <c r="G48" s="257">
        <v>1359</v>
      </c>
      <c r="H48" s="257">
        <v>0</v>
      </c>
      <c r="I48" s="258">
        <v>11669</v>
      </c>
      <c r="J48" s="255">
        <v>6737</v>
      </c>
      <c r="K48" s="128">
        <f t="shared" si="5"/>
        <v>4932</v>
      </c>
      <c r="L48" s="319">
        <v>410</v>
      </c>
      <c r="M48" s="75"/>
      <c r="N48" s="111">
        <f t="shared" si="7"/>
        <v>93.61212905080117</v>
      </c>
      <c r="O48" s="108">
        <f t="shared" si="8"/>
        <v>58.17345692318747</v>
      </c>
    </row>
    <row r="49" spans="1:15" ht="20.25" customHeight="1">
      <c r="A49" s="168" t="s">
        <v>225</v>
      </c>
      <c r="B49" s="325">
        <f t="shared" si="6"/>
        <v>8024</v>
      </c>
      <c r="C49" s="104">
        <f t="shared" si="9"/>
        <v>328</v>
      </c>
      <c r="D49" s="255">
        <v>328</v>
      </c>
      <c r="E49" s="256">
        <v>0</v>
      </c>
      <c r="F49" s="104">
        <f t="shared" si="4"/>
        <v>7449</v>
      </c>
      <c r="G49" s="257">
        <v>0</v>
      </c>
      <c r="H49" s="257">
        <v>0</v>
      </c>
      <c r="I49" s="258">
        <v>7449</v>
      </c>
      <c r="J49" s="255">
        <v>2627</v>
      </c>
      <c r="K49" s="128">
        <f t="shared" si="5"/>
        <v>4822</v>
      </c>
      <c r="L49" s="319">
        <v>247</v>
      </c>
      <c r="M49" s="75"/>
      <c r="N49" s="111">
        <f t="shared" si="7"/>
        <v>95.78243538639578</v>
      </c>
      <c r="O49" s="108">
        <f t="shared" si="8"/>
        <v>33.77909219493378</v>
      </c>
    </row>
    <row r="50" spans="1:15" ht="20.25" customHeight="1">
      <c r="A50" s="169" t="s">
        <v>227</v>
      </c>
      <c r="B50" s="326">
        <f t="shared" si="6"/>
        <v>22351</v>
      </c>
      <c r="C50" s="115">
        <f t="shared" si="9"/>
        <v>1148</v>
      </c>
      <c r="D50" s="259">
        <v>1034</v>
      </c>
      <c r="E50" s="260">
        <v>114</v>
      </c>
      <c r="F50" s="115">
        <f t="shared" si="4"/>
        <v>20760</v>
      </c>
      <c r="G50" s="261">
        <v>9673</v>
      </c>
      <c r="H50" s="261">
        <v>0</v>
      </c>
      <c r="I50" s="262">
        <v>11087</v>
      </c>
      <c r="J50" s="259">
        <v>3799</v>
      </c>
      <c r="K50" s="129">
        <f t="shared" si="5"/>
        <v>7288</v>
      </c>
      <c r="L50" s="320">
        <v>443</v>
      </c>
      <c r="M50" s="75"/>
      <c r="N50" s="116">
        <f t="shared" si="7"/>
        <v>94.75990505751324</v>
      </c>
      <c r="O50" s="117">
        <f t="shared" si="8"/>
        <v>61.49351834946138</v>
      </c>
    </row>
    <row r="51" spans="1:15" ht="20.25" customHeight="1">
      <c r="A51" s="273" t="s">
        <v>228</v>
      </c>
      <c r="B51" s="327">
        <f t="shared" si="6"/>
        <v>34126</v>
      </c>
      <c r="C51" s="118">
        <f t="shared" si="9"/>
        <v>2362</v>
      </c>
      <c r="D51" s="263">
        <v>2362</v>
      </c>
      <c r="E51" s="264">
        <v>0</v>
      </c>
      <c r="F51" s="118">
        <f t="shared" si="4"/>
        <v>31392</v>
      </c>
      <c r="G51" s="265">
        <v>3705</v>
      </c>
      <c r="H51" s="265">
        <v>0</v>
      </c>
      <c r="I51" s="266">
        <v>27687</v>
      </c>
      <c r="J51" s="263">
        <v>7137</v>
      </c>
      <c r="K51" s="131">
        <f t="shared" si="5"/>
        <v>20550</v>
      </c>
      <c r="L51" s="319">
        <v>372</v>
      </c>
      <c r="M51" s="75"/>
      <c r="N51" s="119">
        <f t="shared" si="7"/>
        <v>93.0023108372341</v>
      </c>
      <c r="O51" s="120">
        <f t="shared" si="8"/>
        <v>32.12063755406766</v>
      </c>
    </row>
    <row r="52" spans="1:15" ht="20.25" customHeight="1">
      <c r="A52" s="168" t="s">
        <v>229</v>
      </c>
      <c r="B52" s="325">
        <f t="shared" si="6"/>
        <v>23309</v>
      </c>
      <c r="C52" s="104">
        <f t="shared" si="9"/>
        <v>1507</v>
      </c>
      <c r="D52" s="255">
        <v>1507</v>
      </c>
      <c r="E52" s="256">
        <v>0</v>
      </c>
      <c r="F52" s="104">
        <f t="shared" si="4"/>
        <v>21469</v>
      </c>
      <c r="G52" s="257">
        <v>0</v>
      </c>
      <c r="H52" s="257">
        <v>0</v>
      </c>
      <c r="I52" s="258">
        <v>21469</v>
      </c>
      <c r="J52" s="255">
        <v>6107</v>
      </c>
      <c r="K52" s="128">
        <f t="shared" si="5"/>
        <v>15362</v>
      </c>
      <c r="L52" s="319">
        <v>333</v>
      </c>
      <c r="M52" s="75"/>
      <c r="N52" s="111">
        <f t="shared" si="7"/>
        <v>93.44098189415043</v>
      </c>
      <c r="O52" s="108">
        <f t="shared" si="8"/>
        <v>26.57990947075209</v>
      </c>
    </row>
    <row r="53" spans="1:15" ht="20.25" customHeight="1">
      <c r="A53" s="168" t="s">
        <v>230</v>
      </c>
      <c r="B53" s="325">
        <f t="shared" si="6"/>
        <v>24338</v>
      </c>
      <c r="C53" s="104">
        <f t="shared" si="9"/>
        <v>1125</v>
      </c>
      <c r="D53" s="255">
        <v>1125</v>
      </c>
      <c r="E53" s="256">
        <v>0</v>
      </c>
      <c r="F53" s="104">
        <f t="shared" si="4"/>
        <v>22790</v>
      </c>
      <c r="G53" s="257">
        <v>0</v>
      </c>
      <c r="H53" s="257">
        <v>0</v>
      </c>
      <c r="I53" s="258">
        <v>22790</v>
      </c>
      <c r="J53" s="255">
        <v>5937</v>
      </c>
      <c r="K53" s="128">
        <f t="shared" si="5"/>
        <v>16853</v>
      </c>
      <c r="L53" s="319">
        <v>423</v>
      </c>
      <c r="M53" s="75"/>
      <c r="N53" s="111">
        <f t="shared" si="7"/>
        <v>95.29583943131925</v>
      </c>
      <c r="O53" s="108">
        <f t="shared" si="8"/>
        <v>24.82542337445118</v>
      </c>
    </row>
    <row r="54" spans="1:15" ht="20.25" customHeight="1">
      <c r="A54" s="168" t="s">
        <v>231</v>
      </c>
      <c r="B54" s="325">
        <f t="shared" si="6"/>
        <v>40117</v>
      </c>
      <c r="C54" s="104">
        <f t="shared" si="9"/>
        <v>2995</v>
      </c>
      <c r="D54" s="255">
        <v>2995</v>
      </c>
      <c r="E54" s="256">
        <v>0</v>
      </c>
      <c r="F54" s="104">
        <f t="shared" si="4"/>
        <v>35924</v>
      </c>
      <c r="G54" s="257">
        <v>0</v>
      </c>
      <c r="H54" s="257">
        <v>0</v>
      </c>
      <c r="I54" s="258">
        <v>35924</v>
      </c>
      <c r="J54" s="255">
        <v>16302</v>
      </c>
      <c r="K54" s="128">
        <f t="shared" si="5"/>
        <v>19622</v>
      </c>
      <c r="L54" s="319">
        <v>1198</v>
      </c>
      <c r="M54" s="75"/>
      <c r="N54" s="111">
        <f t="shared" si="7"/>
        <v>92.30452992111822</v>
      </c>
      <c r="O54" s="108">
        <f t="shared" si="8"/>
        <v>41.886996068758194</v>
      </c>
    </row>
    <row r="55" spans="1:15" ht="20.25" customHeight="1">
      <c r="A55" s="169" t="s">
        <v>232</v>
      </c>
      <c r="B55" s="326">
        <f t="shared" si="6"/>
        <v>30278</v>
      </c>
      <c r="C55" s="115">
        <f t="shared" si="9"/>
        <v>620</v>
      </c>
      <c r="D55" s="259">
        <v>620</v>
      </c>
      <c r="E55" s="260">
        <v>0</v>
      </c>
      <c r="F55" s="115">
        <f t="shared" si="4"/>
        <v>29159</v>
      </c>
      <c r="G55" s="261">
        <v>0</v>
      </c>
      <c r="H55" s="261">
        <v>0</v>
      </c>
      <c r="I55" s="262">
        <v>29159</v>
      </c>
      <c r="J55" s="259">
        <v>10951</v>
      </c>
      <c r="K55" s="129">
        <f t="shared" si="5"/>
        <v>18208</v>
      </c>
      <c r="L55" s="320">
        <v>499</v>
      </c>
      <c r="M55" s="75"/>
      <c r="N55" s="116">
        <f t="shared" si="7"/>
        <v>97.91799590315323</v>
      </c>
      <c r="O55" s="117">
        <f t="shared" si="8"/>
        <v>36.774236878337085</v>
      </c>
    </row>
    <row r="56" spans="1:15" ht="20.25" customHeight="1">
      <c r="A56" s="273" t="s">
        <v>233</v>
      </c>
      <c r="B56" s="327">
        <f t="shared" si="6"/>
        <v>37906</v>
      </c>
      <c r="C56" s="118">
        <f t="shared" si="9"/>
        <v>1350</v>
      </c>
      <c r="D56" s="263">
        <v>1350</v>
      </c>
      <c r="E56" s="264">
        <v>0</v>
      </c>
      <c r="F56" s="118">
        <f t="shared" si="4"/>
        <v>35341</v>
      </c>
      <c r="G56" s="265">
        <v>0</v>
      </c>
      <c r="H56" s="265">
        <v>402</v>
      </c>
      <c r="I56" s="266">
        <v>34939</v>
      </c>
      <c r="J56" s="263">
        <v>22575</v>
      </c>
      <c r="K56" s="131">
        <f t="shared" si="5"/>
        <v>12364</v>
      </c>
      <c r="L56" s="319">
        <v>1215</v>
      </c>
      <c r="M56" s="75"/>
      <c r="N56" s="119">
        <f t="shared" si="7"/>
        <v>96.32062358616554</v>
      </c>
      <c r="O56" s="120">
        <f t="shared" si="8"/>
        <v>62.62298656346243</v>
      </c>
    </row>
    <row r="57" spans="1:15" ht="20.25" customHeight="1">
      <c r="A57" s="168" t="s">
        <v>234</v>
      </c>
      <c r="B57" s="325">
        <f t="shared" si="6"/>
        <v>4706</v>
      </c>
      <c r="C57" s="104">
        <f t="shared" si="9"/>
        <v>40</v>
      </c>
      <c r="D57" s="255">
        <v>40</v>
      </c>
      <c r="E57" s="256">
        <v>0</v>
      </c>
      <c r="F57" s="104">
        <f aca="true" t="shared" si="10" ref="F57:F71">SUM(G57:I57)</f>
        <v>4458</v>
      </c>
      <c r="G57" s="257">
        <v>0</v>
      </c>
      <c r="H57" s="257">
        <v>0</v>
      </c>
      <c r="I57" s="258">
        <v>4458</v>
      </c>
      <c r="J57" s="255">
        <v>4180</v>
      </c>
      <c r="K57" s="128">
        <f aca="true" t="shared" si="11" ref="K57:K71">I57-J57</f>
        <v>278</v>
      </c>
      <c r="L57" s="319">
        <v>208</v>
      </c>
      <c r="M57" s="75"/>
      <c r="N57" s="111">
        <f t="shared" si="7"/>
        <v>99.11071587372166</v>
      </c>
      <c r="O57" s="108">
        <f t="shared" si="8"/>
        <v>92.93019119608715</v>
      </c>
    </row>
    <row r="58" spans="1:15" ht="20.25" customHeight="1">
      <c r="A58" s="168" t="s">
        <v>236</v>
      </c>
      <c r="B58" s="325">
        <f t="shared" si="6"/>
        <v>25239</v>
      </c>
      <c r="C58" s="104">
        <f t="shared" si="9"/>
        <v>2323</v>
      </c>
      <c r="D58" s="255">
        <v>2323</v>
      </c>
      <c r="E58" s="256">
        <v>0</v>
      </c>
      <c r="F58" s="104">
        <f t="shared" si="10"/>
        <v>22741</v>
      </c>
      <c r="G58" s="257">
        <v>12110</v>
      </c>
      <c r="H58" s="257">
        <v>0</v>
      </c>
      <c r="I58" s="258">
        <v>10631</v>
      </c>
      <c r="J58" s="255">
        <v>4070</v>
      </c>
      <c r="K58" s="128">
        <f t="shared" si="11"/>
        <v>6561</v>
      </c>
      <c r="L58" s="319">
        <v>175</v>
      </c>
      <c r="M58" s="75"/>
      <c r="N58" s="111">
        <f t="shared" si="7"/>
        <v>90.73172677944463</v>
      </c>
      <c r="O58" s="108">
        <f t="shared" si="8"/>
        <v>64.55473986594319</v>
      </c>
    </row>
    <row r="59" spans="1:15" ht="20.25" customHeight="1">
      <c r="A59" s="168" t="s">
        <v>237</v>
      </c>
      <c r="B59" s="325">
        <f t="shared" si="6"/>
        <v>49876</v>
      </c>
      <c r="C59" s="104">
        <f t="shared" si="9"/>
        <v>2010</v>
      </c>
      <c r="D59" s="255">
        <v>2010</v>
      </c>
      <c r="E59" s="256">
        <v>0</v>
      </c>
      <c r="F59" s="104">
        <f t="shared" si="10"/>
        <v>46428</v>
      </c>
      <c r="G59" s="257">
        <v>28431</v>
      </c>
      <c r="H59" s="257">
        <v>0</v>
      </c>
      <c r="I59" s="258">
        <v>17997</v>
      </c>
      <c r="J59" s="255">
        <v>7673</v>
      </c>
      <c r="K59" s="128">
        <f t="shared" si="11"/>
        <v>10324</v>
      </c>
      <c r="L59" s="319">
        <v>1438</v>
      </c>
      <c r="M59" s="75"/>
      <c r="N59" s="111">
        <f>F59/(C59+F59)*100</f>
        <v>95.8503654155828</v>
      </c>
      <c r="O59" s="108">
        <f t="shared" si="8"/>
        <v>74.53652091333251</v>
      </c>
    </row>
    <row r="60" spans="1:15" ht="20.25" customHeight="1">
      <c r="A60" s="169" t="s">
        <v>238</v>
      </c>
      <c r="B60" s="326">
        <f t="shared" si="6"/>
        <v>21521</v>
      </c>
      <c r="C60" s="115">
        <f t="shared" si="9"/>
        <v>2310</v>
      </c>
      <c r="D60" s="259">
        <v>2100</v>
      </c>
      <c r="E60" s="260">
        <v>210</v>
      </c>
      <c r="F60" s="115">
        <f t="shared" si="10"/>
        <v>18938</v>
      </c>
      <c r="G60" s="261">
        <v>0</v>
      </c>
      <c r="H60" s="261">
        <v>0</v>
      </c>
      <c r="I60" s="262">
        <v>18938</v>
      </c>
      <c r="J60" s="259">
        <v>2862</v>
      </c>
      <c r="K60" s="129">
        <v>16076</v>
      </c>
      <c r="L60" s="320">
        <v>273</v>
      </c>
      <c r="M60" s="75"/>
      <c r="N60" s="116">
        <f t="shared" si="7"/>
        <v>89.12838855421687</v>
      </c>
      <c r="O60" s="117">
        <f t="shared" si="8"/>
        <v>13.469503012048193</v>
      </c>
    </row>
    <row r="61" spans="1:15" ht="20.25" customHeight="1">
      <c r="A61" s="273" t="s">
        <v>239</v>
      </c>
      <c r="B61" s="327">
        <f t="shared" si="6"/>
        <v>24425</v>
      </c>
      <c r="C61" s="118">
        <f t="shared" si="9"/>
        <v>3708</v>
      </c>
      <c r="D61" s="263">
        <v>3665</v>
      </c>
      <c r="E61" s="264">
        <v>43</v>
      </c>
      <c r="F61" s="118">
        <f t="shared" si="10"/>
        <v>20445</v>
      </c>
      <c r="G61" s="265">
        <v>0</v>
      </c>
      <c r="H61" s="265">
        <v>0</v>
      </c>
      <c r="I61" s="266">
        <v>20445</v>
      </c>
      <c r="J61" s="263">
        <v>8479</v>
      </c>
      <c r="K61" s="131">
        <f t="shared" si="11"/>
        <v>11966</v>
      </c>
      <c r="L61" s="319">
        <v>272</v>
      </c>
      <c r="M61" s="75"/>
      <c r="N61" s="119">
        <f t="shared" si="7"/>
        <v>84.6478698298348</v>
      </c>
      <c r="O61" s="120">
        <f>(F61-K61)/(C61+F61)*100</f>
        <v>35.10536993334161</v>
      </c>
    </row>
    <row r="62" spans="1:15" ht="20.25" customHeight="1">
      <c r="A62" s="168" t="s">
        <v>240</v>
      </c>
      <c r="B62" s="325">
        <f t="shared" si="6"/>
        <v>43194</v>
      </c>
      <c r="C62" s="104">
        <f t="shared" si="9"/>
        <v>2616</v>
      </c>
      <c r="D62" s="255">
        <v>2616</v>
      </c>
      <c r="E62" s="256">
        <v>0</v>
      </c>
      <c r="F62" s="104">
        <f t="shared" si="10"/>
        <v>39690</v>
      </c>
      <c r="G62" s="257">
        <v>22250</v>
      </c>
      <c r="H62" s="257">
        <v>0</v>
      </c>
      <c r="I62" s="258">
        <v>17440</v>
      </c>
      <c r="J62" s="255">
        <v>4644</v>
      </c>
      <c r="K62" s="128">
        <f t="shared" si="11"/>
        <v>12796</v>
      </c>
      <c r="L62" s="319">
        <v>888</v>
      </c>
      <c r="M62" s="75"/>
      <c r="N62" s="111">
        <f t="shared" si="7"/>
        <v>93.81647993192455</v>
      </c>
      <c r="O62" s="108">
        <f t="shared" si="8"/>
        <v>63.5701791708032</v>
      </c>
    </row>
    <row r="63" spans="1:15" ht="20.25" customHeight="1">
      <c r="A63" s="168" t="s">
        <v>241</v>
      </c>
      <c r="B63" s="325">
        <f t="shared" si="6"/>
        <v>24658</v>
      </c>
      <c r="C63" s="104">
        <f t="shared" si="9"/>
        <v>1673</v>
      </c>
      <c r="D63" s="255">
        <v>1673</v>
      </c>
      <c r="E63" s="256">
        <v>0</v>
      </c>
      <c r="F63" s="104">
        <f t="shared" si="10"/>
        <v>22529</v>
      </c>
      <c r="G63" s="257">
        <v>4993</v>
      </c>
      <c r="H63" s="257">
        <v>0</v>
      </c>
      <c r="I63" s="258">
        <v>17536</v>
      </c>
      <c r="J63" s="255">
        <v>4053</v>
      </c>
      <c r="K63" s="128">
        <f t="shared" si="11"/>
        <v>13483</v>
      </c>
      <c r="L63" s="319">
        <v>456</v>
      </c>
      <c r="M63" s="75"/>
      <c r="N63" s="111">
        <f t="shared" si="7"/>
        <v>93.0873481530452</v>
      </c>
      <c r="O63" s="108">
        <f t="shared" si="8"/>
        <v>37.377076274688044</v>
      </c>
    </row>
    <row r="64" spans="1:15" ht="20.25" customHeight="1">
      <c r="A64" s="168" t="s">
        <v>242</v>
      </c>
      <c r="B64" s="325">
        <f t="shared" si="6"/>
        <v>22927</v>
      </c>
      <c r="C64" s="104">
        <f t="shared" si="9"/>
        <v>870</v>
      </c>
      <c r="D64" s="255">
        <v>870</v>
      </c>
      <c r="E64" s="256">
        <v>0</v>
      </c>
      <c r="F64" s="104">
        <f t="shared" si="10"/>
        <v>21799</v>
      </c>
      <c r="G64" s="257">
        <v>10867</v>
      </c>
      <c r="H64" s="257">
        <v>0</v>
      </c>
      <c r="I64" s="258">
        <v>10932</v>
      </c>
      <c r="J64" s="255">
        <v>4862</v>
      </c>
      <c r="K64" s="128">
        <f t="shared" si="11"/>
        <v>6070</v>
      </c>
      <c r="L64" s="319">
        <v>258</v>
      </c>
      <c r="M64" s="75"/>
      <c r="N64" s="111">
        <f t="shared" si="7"/>
        <v>96.16215977766994</v>
      </c>
      <c r="O64" s="108">
        <f t="shared" si="8"/>
        <v>69.38550443336715</v>
      </c>
    </row>
    <row r="65" spans="1:15" ht="20.25" customHeight="1">
      <c r="A65" s="169" t="s">
        <v>243</v>
      </c>
      <c r="B65" s="326">
        <f t="shared" si="6"/>
        <v>12829</v>
      </c>
      <c r="C65" s="115">
        <f t="shared" si="9"/>
        <v>478</v>
      </c>
      <c r="D65" s="259">
        <v>478</v>
      </c>
      <c r="E65" s="260">
        <v>0</v>
      </c>
      <c r="F65" s="115">
        <f t="shared" si="10"/>
        <v>12253</v>
      </c>
      <c r="G65" s="261">
        <v>6274</v>
      </c>
      <c r="H65" s="261">
        <v>0</v>
      </c>
      <c r="I65" s="262">
        <v>5979</v>
      </c>
      <c r="J65" s="259">
        <v>453</v>
      </c>
      <c r="K65" s="129">
        <f t="shared" si="11"/>
        <v>5526</v>
      </c>
      <c r="L65" s="320">
        <v>98</v>
      </c>
      <c r="M65" s="75"/>
      <c r="N65" s="116">
        <f t="shared" si="7"/>
        <v>96.24538528002513</v>
      </c>
      <c r="O65" s="117">
        <f t="shared" si="8"/>
        <v>52.83952556751237</v>
      </c>
    </row>
    <row r="66" spans="1:15" ht="20.25" customHeight="1">
      <c r="A66" s="273" t="s">
        <v>244</v>
      </c>
      <c r="B66" s="327">
        <f t="shared" si="6"/>
        <v>37269</v>
      </c>
      <c r="C66" s="118">
        <f t="shared" si="9"/>
        <v>1350</v>
      </c>
      <c r="D66" s="263">
        <v>1350</v>
      </c>
      <c r="E66" s="264">
        <v>0</v>
      </c>
      <c r="F66" s="118">
        <f t="shared" si="10"/>
        <v>34825</v>
      </c>
      <c r="G66" s="265">
        <v>19556</v>
      </c>
      <c r="H66" s="265">
        <v>0</v>
      </c>
      <c r="I66" s="266">
        <v>15269</v>
      </c>
      <c r="J66" s="263">
        <v>12174</v>
      </c>
      <c r="K66" s="131">
        <f t="shared" si="11"/>
        <v>3095</v>
      </c>
      <c r="L66" s="319">
        <v>1094</v>
      </c>
      <c r="M66" s="75"/>
      <c r="N66" s="119">
        <f t="shared" si="7"/>
        <v>96.2681409813407</v>
      </c>
      <c r="O66" s="120">
        <f t="shared" si="8"/>
        <v>87.71250863856255</v>
      </c>
    </row>
    <row r="67" spans="1:15" ht="20.25" customHeight="1">
      <c r="A67" s="168" t="s">
        <v>245</v>
      </c>
      <c r="B67" s="325">
        <f t="shared" si="6"/>
        <v>59446</v>
      </c>
      <c r="C67" s="104">
        <f t="shared" si="9"/>
        <v>413</v>
      </c>
      <c r="D67" s="255">
        <v>413</v>
      </c>
      <c r="E67" s="256">
        <v>0</v>
      </c>
      <c r="F67" s="104">
        <f t="shared" si="10"/>
        <v>57003</v>
      </c>
      <c r="G67" s="257">
        <v>37209</v>
      </c>
      <c r="H67" s="257">
        <v>1456</v>
      </c>
      <c r="I67" s="258">
        <v>18338</v>
      </c>
      <c r="J67" s="255">
        <v>13101</v>
      </c>
      <c r="K67" s="128">
        <f t="shared" si="11"/>
        <v>5237</v>
      </c>
      <c r="L67" s="319">
        <v>2030</v>
      </c>
      <c r="M67" s="75"/>
      <c r="N67" s="111">
        <f t="shared" si="7"/>
        <v>99.28068830987878</v>
      </c>
      <c r="O67" s="108">
        <f t="shared" si="8"/>
        <v>90.15953741117458</v>
      </c>
    </row>
    <row r="68" spans="1:15" ht="20.25" customHeight="1">
      <c r="A68" s="168" t="s">
        <v>246</v>
      </c>
      <c r="B68" s="325">
        <f t="shared" si="6"/>
        <v>6329</v>
      </c>
      <c r="C68" s="104">
        <f t="shared" si="9"/>
        <v>1132</v>
      </c>
      <c r="D68" s="255">
        <v>1132</v>
      </c>
      <c r="E68" s="256">
        <v>0</v>
      </c>
      <c r="F68" s="104">
        <f t="shared" si="10"/>
        <v>5147</v>
      </c>
      <c r="G68" s="257">
        <v>0</v>
      </c>
      <c r="H68" s="257">
        <v>0</v>
      </c>
      <c r="I68" s="258">
        <v>5147</v>
      </c>
      <c r="J68" s="255">
        <v>3397</v>
      </c>
      <c r="K68" s="128">
        <f t="shared" si="11"/>
        <v>1750</v>
      </c>
      <c r="L68" s="319">
        <v>50</v>
      </c>
      <c r="M68" s="75"/>
      <c r="N68" s="111">
        <f t="shared" si="7"/>
        <v>81.97165153686893</v>
      </c>
      <c r="O68" s="108">
        <f t="shared" si="8"/>
        <v>54.10097149227584</v>
      </c>
    </row>
    <row r="69" spans="1:15" ht="20.25" customHeight="1">
      <c r="A69" s="168" t="s">
        <v>247</v>
      </c>
      <c r="B69" s="325">
        <f t="shared" si="6"/>
        <v>4210</v>
      </c>
      <c r="C69" s="104">
        <f t="shared" si="9"/>
        <v>608</v>
      </c>
      <c r="D69" s="255">
        <v>485</v>
      </c>
      <c r="E69" s="256">
        <v>123</v>
      </c>
      <c r="F69" s="104">
        <f t="shared" si="10"/>
        <v>3570</v>
      </c>
      <c r="G69" s="257">
        <v>1758</v>
      </c>
      <c r="H69" s="257">
        <v>0</v>
      </c>
      <c r="I69" s="258">
        <v>1812</v>
      </c>
      <c r="J69" s="255">
        <v>928</v>
      </c>
      <c r="K69" s="128">
        <f t="shared" si="11"/>
        <v>884</v>
      </c>
      <c r="L69" s="319">
        <v>32</v>
      </c>
      <c r="M69" s="75"/>
      <c r="N69" s="111">
        <f t="shared" si="7"/>
        <v>85.44758257539492</v>
      </c>
      <c r="O69" s="108">
        <f t="shared" si="8"/>
        <v>64.2891335567257</v>
      </c>
    </row>
    <row r="70" spans="1:15" ht="20.25" customHeight="1">
      <c r="A70" s="169" t="s">
        <v>248</v>
      </c>
      <c r="B70" s="326">
        <f t="shared" si="6"/>
        <v>1469</v>
      </c>
      <c r="C70" s="115">
        <f t="shared" si="9"/>
        <v>458</v>
      </c>
      <c r="D70" s="259">
        <v>458</v>
      </c>
      <c r="E70" s="260">
        <v>0</v>
      </c>
      <c r="F70" s="115">
        <f t="shared" si="10"/>
        <v>1007</v>
      </c>
      <c r="G70" s="261">
        <v>0</v>
      </c>
      <c r="H70" s="261">
        <v>0</v>
      </c>
      <c r="I70" s="262">
        <v>1007</v>
      </c>
      <c r="J70" s="259">
        <v>722</v>
      </c>
      <c r="K70" s="129">
        <f t="shared" si="11"/>
        <v>285</v>
      </c>
      <c r="L70" s="320">
        <v>4</v>
      </c>
      <c r="M70" s="75"/>
      <c r="N70" s="116">
        <f t="shared" si="7"/>
        <v>68.73720136518772</v>
      </c>
      <c r="O70" s="117">
        <f t="shared" si="8"/>
        <v>49.28327645051195</v>
      </c>
    </row>
    <row r="71" spans="1:15" ht="20.25" customHeight="1" thickBot="1">
      <c r="A71" s="168" t="s">
        <v>249</v>
      </c>
      <c r="B71" s="325">
        <f t="shared" si="6"/>
        <v>23552</v>
      </c>
      <c r="C71" s="104">
        <f t="shared" si="9"/>
        <v>843</v>
      </c>
      <c r="D71" s="255">
        <v>835</v>
      </c>
      <c r="E71" s="256">
        <v>8</v>
      </c>
      <c r="F71" s="104">
        <f t="shared" si="10"/>
        <v>21498</v>
      </c>
      <c r="G71" s="257">
        <v>15692</v>
      </c>
      <c r="H71" s="257">
        <v>0</v>
      </c>
      <c r="I71" s="258">
        <v>5806</v>
      </c>
      <c r="J71" s="255">
        <v>2902</v>
      </c>
      <c r="K71" s="128">
        <f t="shared" si="11"/>
        <v>2904</v>
      </c>
      <c r="L71" s="319">
        <v>1211</v>
      </c>
      <c r="M71" s="75"/>
      <c r="N71" s="111">
        <f t="shared" si="7"/>
        <v>96.22666845709682</v>
      </c>
      <c r="O71" s="108">
        <f t="shared" si="8"/>
        <v>83.22814556197127</v>
      </c>
    </row>
    <row r="72" spans="1:15" ht="30" customHeight="1">
      <c r="A72" s="201" t="s">
        <v>14</v>
      </c>
      <c r="B72" s="324">
        <f t="shared" si="6"/>
        <v>6789954</v>
      </c>
      <c r="C72" s="114">
        <f>SUM(D72:E72)</f>
        <v>209776</v>
      </c>
      <c r="D72" s="126">
        <f>SUM(D6:D40)</f>
        <v>209680</v>
      </c>
      <c r="E72" s="134">
        <f>SUM(E6:E40)</f>
        <v>96</v>
      </c>
      <c r="F72" s="170">
        <f>SUM(G72:I72)</f>
        <v>6369557</v>
      </c>
      <c r="G72" s="101">
        <f>SUM(G6:G40)</f>
        <v>4468887</v>
      </c>
      <c r="H72" s="101">
        <f>SUM(H6:H40)</f>
        <v>11912</v>
      </c>
      <c r="I72" s="114">
        <f>SUM(I6:I40)</f>
        <v>1888758</v>
      </c>
      <c r="J72" s="126">
        <f>SUM(J6:J40)</f>
        <v>729005</v>
      </c>
      <c r="K72" s="134">
        <f>I72-J72</f>
        <v>1159753</v>
      </c>
      <c r="L72" s="324">
        <f>SUM(L6:L40)</f>
        <v>210621</v>
      </c>
      <c r="M72" s="76"/>
      <c r="N72" s="110">
        <f t="shared" si="7"/>
        <v>96.8115916917414</v>
      </c>
      <c r="O72" s="107">
        <f t="shared" si="8"/>
        <v>79.18437932842129</v>
      </c>
    </row>
    <row r="73" spans="1:15" ht="30" customHeight="1">
      <c r="A73" s="202" t="s">
        <v>15</v>
      </c>
      <c r="B73" s="325">
        <f t="shared" si="6"/>
        <v>685255</v>
      </c>
      <c r="C73" s="104">
        <f>SUM(D73:E73)</f>
        <v>34242</v>
      </c>
      <c r="D73" s="127">
        <f>SUM(D46:D71)</f>
        <v>33744</v>
      </c>
      <c r="E73" s="128">
        <f>SUM(E46:E71)</f>
        <v>498</v>
      </c>
      <c r="F73" s="171">
        <f>SUM(G73:I73)</f>
        <v>635066</v>
      </c>
      <c r="G73" s="102">
        <f>SUM(G46:G71)</f>
        <v>226831</v>
      </c>
      <c r="H73" s="102">
        <f>SUM(H46:H71)</f>
        <v>1858</v>
      </c>
      <c r="I73" s="104">
        <f>SUM(I46:I71)</f>
        <v>406377</v>
      </c>
      <c r="J73" s="127">
        <f>SUM(J46:J71)</f>
        <v>171417</v>
      </c>
      <c r="K73" s="128">
        <f>I73-J73</f>
        <v>234960</v>
      </c>
      <c r="L73" s="325">
        <f>SUM(L46:L71)</f>
        <v>15947</v>
      </c>
      <c r="M73" s="76"/>
      <c r="N73" s="111">
        <f t="shared" si="7"/>
        <v>94.88396971200105</v>
      </c>
      <c r="O73" s="108">
        <f t="shared" si="8"/>
        <v>59.77905538257424</v>
      </c>
    </row>
    <row r="74" spans="1:15" ht="30" customHeight="1" thickBot="1">
      <c r="A74" s="203" t="s">
        <v>16</v>
      </c>
      <c r="B74" s="328">
        <f t="shared" si="6"/>
        <v>7475209</v>
      </c>
      <c r="C74" s="121">
        <f>SUM(D74:E74)</f>
        <v>244018</v>
      </c>
      <c r="D74" s="130">
        <f aca="true" t="shared" si="12" ref="D74:J74">SUM(D72:D73)</f>
        <v>243424</v>
      </c>
      <c r="E74" s="135">
        <f t="shared" si="12"/>
        <v>594</v>
      </c>
      <c r="F74" s="121">
        <f>SUM(G74:I74)</f>
        <v>7004623</v>
      </c>
      <c r="G74" s="103">
        <f t="shared" si="12"/>
        <v>4695718</v>
      </c>
      <c r="H74" s="103">
        <f t="shared" si="12"/>
        <v>13770</v>
      </c>
      <c r="I74" s="121">
        <f>SUM(I72:I73)</f>
        <v>2295135</v>
      </c>
      <c r="J74" s="130">
        <f t="shared" si="12"/>
        <v>900422</v>
      </c>
      <c r="K74" s="135">
        <f>I74-J74</f>
        <v>1394713</v>
      </c>
      <c r="L74" s="328">
        <f>SUM(L72:L73)</f>
        <v>226568</v>
      </c>
      <c r="M74" s="76"/>
      <c r="N74" s="112">
        <f t="shared" si="7"/>
        <v>96.63360345753087</v>
      </c>
      <c r="O74" s="109">
        <f t="shared" si="8"/>
        <v>77.39257607046618</v>
      </c>
    </row>
    <row r="75" spans="1:6" ht="18" customHeight="1">
      <c r="A75" s="95" t="s">
        <v>382</v>
      </c>
      <c r="F75" s="15"/>
    </row>
    <row r="76" spans="1:6" ht="18" customHeight="1">
      <c r="A76" s="95" t="s">
        <v>381</v>
      </c>
      <c r="F76" s="15"/>
    </row>
    <row r="77" spans="1:6" ht="15.75" customHeight="1">
      <c r="A77" s="95" t="s">
        <v>389</v>
      </c>
      <c r="F77" s="15"/>
    </row>
    <row r="78" spans="6:15" s="21" customFormat="1" ht="14.25">
      <c r="F78" s="94"/>
      <c r="K78" s="100"/>
      <c r="L78" s="100"/>
      <c r="N78" s="106"/>
      <c r="O78" s="106"/>
    </row>
    <row r="79" spans="6:15" s="21" customFormat="1" ht="14.25">
      <c r="F79" s="94"/>
      <c r="K79" s="100"/>
      <c r="L79" s="100"/>
      <c r="N79" s="106"/>
      <c r="O79" s="106"/>
    </row>
    <row r="80" spans="6:15" s="21" customFormat="1" ht="14.25">
      <c r="F80" s="94"/>
      <c r="K80" s="100"/>
      <c r="L80" s="100"/>
      <c r="N80" s="106"/>
      <c r="O80" s="106"/>
    </row>
  </sheetData>
  <mergeCells count="28">
    <mergeCell ref="A42:A45"/>
    <mergeCell ref="B42:B45"/>
    <mergeCell ref="N42:N45"/>
    <mergeCell ref="O42:O45"/>
    <mergeCell ref="C43:C44"/>
    <mergeCell ref="F43:F44"/>
    <mergeCell ref="G43:G45"/>
    <mergeCell ref="H43:H45"/>
    <mergeCell ref="I43:I45"/>
    <mergeCell ref="D44:D45"/>
    <mergeCell ref="E44:E45"/>
    <mergeCell ref="J44:J45"/>
    <mergeCell ref="K44:K45"/>
    <mergeCell ref="E4:E5"/>
    <mergeCell ref="F3:F4"/>
    <mergeCell ref="A2:A5"/>
    <mergeCell ref="C3:C4"/>
    <mergeCell ref="D4:D5"/>
    <mergeCell ref="B2:B5"/>
    <mergeCell ref="L43:L44"/>
    <mergeCell ref="N2:N5"/>
    <mergeCell ref="O2:O5"/>
    <mergeCell ref="G3:G5"/>
    <mergeCell ref="H3:H5"/>
    <mergeCell ref="I3:I5"/>
    <mergeCell ref="J4:J5"/>
    <mergeCell ref="K4:K5"/>
    <mergeCell ref="L3:L4"/>
  </mergeCells>
  <printOptions/>
  <pageMargins left="0.5905511811023623" right="0.5905511811023623" top="0.5905511811023623" bottom="0.5905511811023623" header="0.3937007874015748" footer="0.3937007874015748"/>
  <pageSetup firstPageNumber="3" useFirstPageNumber="1" fitToHeight="2" fitToWidth="2" horizontalDpi="600" verticalDpi="600" orientation="portrait" pageOrder="overThenDown" paperSize="9" r:id="rId1"/>
  <headerFooter alignWithMargins="0">
    <oddFooter>&amp;C&amp;P</oddFooter>
  </headerFooter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N74"/>
  <sheetViews>
    <sheetView view="pageBreakPreview" zoomScale="90" zoomScaleSheetLayoutView="90" workbookViewId="0" topLeftCell="A1">
      <pane xSplit="1" ySplit="5" topLeftCell="B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0" sqref="B60:M60"/>
    </sheetView>
  </sheetViews>
  <sheetFormatPr defaultColWidth="8.796875" defaultRowHeight="15"/>
  <cols>
    <col min="1" max="1" width="10.3984375" style="15" customWidth="1"/>
    <col min="2" max="2" width="9.59765625" style="15" customWidth="1"/>
    <col min="3" max="3" width="8.69921875" style="15" customWidth="1"/>
    <col min="4" max="4" width="9.09765625" style="15" customWidth="1"/>
    <col min="5" max="5" width="10.5" style="15" customWidth="1"/>
    <col min="6" max="6" width="11.59765625" style="15" customWidth="1"/>
    <col min="7" max="7" width="5.59765625" style="15" customWidth="1"/>
    <col min="8" max="8" width="8.8984375" style="15" customWidth="1"/>
    <col min="9" max="10" width="11.59765625" style="15" customWidth="1"/>
    <col min="11" max="11" width="9" style="15" customWidth="1"/>
    <col min="12" max="12" width="9.09765625" style="15" customWidth="1"/>
    <col min="13" max="13" width="11.59765625" style="15" customWidth="1"/>
    <col min="14" max="14" width="12.09765625" style="20" hidden="1" customWidth="1"/>
    <col min="15" max="16384" width="11" style="15" customWidth="1"/>
  </cols>
  <sheetData>
    <row r="1" spans="1:13" ht="39" customHeight="1" thickBot="1">
      <c r="A1" s="27" t="s">
        <v>300</v>
      </c>
      <c r="M1" s="74" t="s">
        <v>293</v>
      </c>
    </row>
    <row r="2" spans="1:14" ht="20.25" customHeight="1">
      <c r="A2" s="425" t="s">
        <v>13</v>
      </c>
      <c r="B2" s="81"/>
      <c r="C2" s="82"/>
      <c r="D2" s="82" t="s">
        <v>78</v>
      </c>
      <c r="E2" s="82"/>
      <c r="F2" s="81"/>
      <c r="G2" s="82"/>
      <c r="H2" s="82" t="s">
        <v>71</v>
      </c>
      <c r="I2" s="82"/>
      <c r="J2" s="81"/>
      <c r="K2" s="82"/>
      <c r="L2" s="82" t="s">
        <v>60</v>
      </c>
      <c r="M2" s="167"/>
      <c r="N2" s="22"/>
    </row>
    <row r="3" spans="1:14" ht="20.25" customHeight="1">
      <c r="A3" s="426"/>
      <c r="B3" s="84"/>
      <c r="C3" s="86"/>
      <c r="D3" s="86"/>
      <c r="E3" s="86"/>
      <c r="F3" s="84"/>
      <c r="G3" s="86"/>
      <c r="H3" s="86"/>
      <c r="I3" s="86"/>
      <c r="J3" s="87"/>
      <c r="K3" s="85"/>
      <c r="L3" s="85"/>
      <c r="M3" s="18"/>
      <c r="N3" s="9" t="s">
        <v>84</v>
      </c>
    </row>
    <row r="4" spans="1:14" ht="33" customHeight="1">
      <c r="A4" s="426"/>
      <c r="B4" s="87" t="s">
        <v>62</v>
      </c>
      <c r="C4" s="435" t="s">
        <v>63</v>
      </c>
      <c r="D4" s="437" t="s">
        <v>64</v>
      </c>
      <c r="E4" s="440" t="s">
        <v>65</v>
      </c>
      <c r="F4" s="87" t="s">
        <v>62</v>
      </c>
      <c r="G4" s="435" t="s">
        <v>147</v>
      </c>
      <c r="H4" s="437" t="s">
        <v>64</v>
      </c>
      <c r="I4" s="440" t="s">
        <v>65</v>
      </c>
      <c r="J4" s="87" t="s">
        <v>62</v>
      </c>
      <c r="K4" s="435" t="s">
        <v>63</v>
      </c>
      <c r="L4" s="437" t="s">
        <v>64</v>
      </c>
      <c r="M4" s="442" t="s">
        <v>65</v>
      </c>
      <c r="N4" s="9" t="s">
        <v>85</v>
      </c>
    </row>
    <row r="5" spans="1:14" ht="19.5" customHeight="1" thickBot="1">
      <c r="A5" s="439"/>
      <c r="B5" s="1"/>
      <c r="C5" s="436"/>
      <c r="D5" s="438"/>
      <c r="E5" s="441"/>
      <c r="F5" s="1"/>
      <c r="G5" s="436"/>
      <c r="H5" s="438"/>
      <c r="I5" s="441"/>
      <c r="J5" s="1"/>
      <c r="K5" s="436"/>
      <c r="L5" s="438"/>
      <c r="M5" s="443"/>
      <c r="N5" s="10" t="s">
        <v>77</v>
      </c>
    </row>
    <row r="6" spans="1:14" ht="30.75" customHeight="1">
      <c r="A6" s="271" t="s">
        <v>190</v>
      </c>
      <c r="B6" s="187">
        <f aca="true" t="shared" si="0" ref="B6:B40">SUM(C6:E6)</f>
        <v>17995</v>
      </c>
      <c r="C6" s="172">
        <v>17995</v>
      </c>
      <c r="D6" s="173">
        <v>0</v>
      </c>
      <c r="E6" s="225">
        <v>0</v>
      </c>
      <c r="F6" s="187">
        <f aca="true" t="shared" si="1" ref="F6:F40">SUM(G6:I6)</f>
        <v>29200</v>
      </c>
      <c r="G6" s="172">
        <v>0</v>
      </c>
      <c r="H6" s="173">
        <v>0</v>
      </c>
      <c r="I6" s="225">
        <v>29200</v>
      </c>
      <c r="J6" s="187">
        <f aca="true" t="shared" si="2" ref="J6:J40">SUM(K6:M6)</f>
        <v>47195</v>
      </c>
      <c r="K6" s="172">
        <f>SUM(C6,G6)</f>
        <v>17995</v>
      </c>
      <c r="L6" s="173">
        <f>SUM(D6,H6)</f>
        <v>0</v>
      </c>
      <c r="M6" s="174">
        <f>SUM(E6,I6)</f>
        <v>29200</v>
      </c>
      <c r="N6" s="23">
        <v>0</v>
      </c>
    </row>
    <row r="7" spans="1:14" ht="30.75" customHeight="1">
      <c r="A7" s="168" t="s">
        <v>191</v>
      </c>
      <c r="B7" s="188">
        <f t="shared" si="0"/>
        <v>3687</v>
      </c>
      <c r="C7" s="175">
        <v>116</v>
      </c>
      <c r="D7" s="176">
        <v>0</v>
      </c>
      <c r="E7" s="226">
        <v>3571</v>
      </c>
      <c r="F7" s="188">
        <f t="shared" si="1"/>
        <v>46454</v>
      </c>
      <c r="G7" s="175">
        <v>0</v>
      </c>
      <c r="H7" s="176">
        <v>0</v>
      </c>
      <c r="I7" s="226">
        <v>46454</v>
      </c>
      <c r="J7" s="188">
        <f t="shared" si="2"/>
        <v>50141</v>
      </c>
      <c r="K7" s="175">
        <f aca="true" t="shared" si="3" ref="K7:K40">SUM(C7,G7)</f>
        <v>116</v>
      </c>
      <c r="L7" s="176">
        <f aca="true" t="shared" si="4" ref="L7:L40">SUM(D7,H7)</f>
        <v>0</v>
      </c>
      <c r="M7" s="177">
        <f aca="true" t="shared" si="5" ref="M7:M40">SUM(E7,I7)</f>
        <v>50025</v>
      </c>
      <c r="N7" s="23">
        <v>0</v>
      </c>
    </row>
    <row r="8" spans="1:14" ht="30.75" customHeight="1">
      <c r="A8" s="168" t="s">
        <v>192</v>
      </c>
      <c r="B8" s="188">
        <f t="shared" si="0"/>
        <v>5388</v>
      </c>
      <c r="C8" s="175">
        <v>23</v>
      </c>
      <c r="D8" s="176">
        <v>0</v>
      </c>
      <c r="E8" s="226">
        <v>5365</v>
      </c>
      <c r="F8" s="188">
        <f t="shared" si="1"/>
        <v>69166</v>
      </c>
      <c r="G8" s="175">
        <v>0</v>
      </c>
      <c r="H8" s="176">
        <v>0</v>
      </c>
      <c r="I8" s="226">
        <v>69166</v>
      </c>
      <c r="J8" s="188">
        <f t="shared" si="2"/>
        <v>74554</v>
      </c>
      <c r="K8" s="175">
        <f t="shared" si="3"/>
        <v>23</v>
      </c>
      <c r="L8" s="176">
        <f t="shared" si="4"/>
        <v>0</v>
      </c>
      <c r="M8" s="177">
        <f t="shared" si="5"/>
        <v>74531</v>
      </c>
      <c r="N8" s="23">
        <v>0</v>
      </c>
    </row>
    <row r="9" spans="1:14" ht="30.75" customHeight="1">
      <c r="A9" s="168" t="s">
        <v>193</v>
      </c>
      <c r="B9" s="188">
        <f t="shared" si="0"/>
        <v>19757</v>
      </c>
      <c r="C9" s="175">
        <v>0</v>
      </c>
      <c r="D9" s="176">
        <v>0</v>
      </c>
      <c r="E9" s="226">
        <v>19757</v>
      </c>
      <c r="F9" s="188">
        <f t="shared" si="1"/>
        <v>67361</v>
      </c>
      <c r="G9" s="175">
        <v>0</v>
      </c>
      <c r="H9" s="176">
        <v>0</v>
      </c>
      <c r="I9" s="226">
        <v>67361</v>
      </c>
      <c r="J9" s="188">
        <f t="shared" si="2"/>
        <v>87118</v>
      </c>
      <c r="K9" s="175">
        <f t="shared" si="3"/>
        <v>0</v>
      </c>
      <c r="L9" s="176">
        <f t="shared" si="4"/>
        <v>0</v>
      </c>
      <c r="M9" s="177">
        <f t="shared" si="5"/>
        <v>87118</v>
      </c>
      <c r="N9" s="23">
        <v>0</v>
      </c>
    </row>
    <row r="10" spans="1:14" ht="30.75" customHeight="1">
      <c r="A10" s="169" t="s">
        <v>194</v>
      </c>
      <c r="B10" s="188">
        <f t="shared" si="0"/>
        <v>7172</v>
      </c>
      <c r="C10" s="178">
        <v>0</v>
      </c>
      <c r="D10" s="179">
        <v>7172</v>
      </c>
      <c r="E10" s="272">
        <v>0</v>
      </c>
      <c r="F10" s="188">
        <f t="shared" si="1"/>
        <v>28352</v>
      </c>
      <c r="G10" s="178">
        <v>0</v>
      </c>
      <c r="H10" s="179">
        <v>0</v>
      </c>
      <c r="I10" s="272">
        <v>28352</v>
      </c>
      <c r="J10" s="189">
        <f t="shared" si="2"/>
        <v>35524</v>
      </c>
      <c r="K10" s="178">
        <f t="shared" si="3"/>
        <v>0</v>
      </c>
      <c r="L10" s="179">
        <f t="shared" si="4"/>
        <v>7172</v>
      </c>
      <c r="M10" s="180">
        <f t="shared" si="5"/>
        <v>28352</v>
      </c>
      <c r="N10" s="24">
        <v>0</v>
      </c>
    </row>
    <row r="11" spans="1:14" ht="30.75" customHeight="1">
      <c r="A11" s="273" t="s">
        <v>195</v>
      </c>
      <c r="B11" s="198">
        <f t="shared" si="0"/>
        <v>3531</v>
      </c>
      <c r="C11" s="181">
        <v>0</v>
      </c>
      <c r="D11" s="182">
        <v>3531</v>
      </c>
      <c r="E11" s="274">
        <v>0</v>
      </c>
      <c r="F11" s="198">
        <f t="shared" si="1"/>
        <v>24734</v>
      </c>
      <c r="G11" s="181">
        <v>0</v>
      </c>
      <c r="H11" s="182">
        <v>0</v>
      </c>
      <c r="I11" s="274">
        <v>24734</v>
      </c>
      <c r="J11" s="190">
        <f t="shared" si="2"/>
        <v>28265</v>
      </c>
      <c r="K11" s="181">
        <f t="shared" si="3"/>
        <v>0</v>
      </c>
      <c r="L11" s="182">
        <f t="shared" si="4"/>
        <v>3531</v>
      </c>
      <c r="M11" s="183">
        <f t="shared" si="5"/>
        <v>24734</v>
      </c>
      <c r="N11" s="23">
        <v>0</v>
      </c>
    </row>
    <row r="12" spans="1:14" ht="30.75" customHeight="1">
      <c r="A12" s="168" t="s">
        <v>196</v>
      </c>
      <c r="B12" s="199">
        <f t="shared" si="0"/>
        <v>11032</v>
      </c>
      <c r="C12" s="175">
        <v>818</v>
      </c>
      <c r="D12" s="176">
        <v>10214</v>
      </c>
      <c r="E12" s="226">
        <v>0</v>
      </c>
      <c r="F12" s="199">
        <f t="shared" si="1"/>
        <v>39379</v>
      </c>
      <c r="G12" s="175">
        <v>0</v>
      </c>
      <c r="H12" s="176">
        <v>0</v>
      </c>
      <c r="I12" s="226">
        <v>39379</v>
      </c>
      <c r="J12" s="188">
        <f t="shared" si="2"/>
        <v>50411</v>
      </c>
      <c r="K12" s="175">
        <f t="shared" si="3"/>
        <v>818</v>
      </c>
      <c r="L12" s="176">
        <f t="shared" si="4"/>
        <v>10214</v>
      </c>
      <c r="M12" s="177">
        <f t="shared" si="5"/>
        <v>39379</v>
      </c>
      <c r="N12" s="23">
        <v>0</v>
      </c>
    </row>
    <row r="13" spans="1:14" ht="30.75" customHeight="1">
      <c r="A13" s="168" t="s">
        <v>197</v>
      </c>
      <c r="B13" s="199">
        <f t="shared" si="0"/>
        <v>2487</v>
      </c>
      <c r="C13" s="175">
        <v>0</v>
      </c>
      <c r="D13" s="176">
        <v>0</v>
      </c>
      <c r="E13" s="226">
        <v>2487</v>
      </c>
      <c r="F13" s="199">
        <f t="shared" si="1"/>
        <v>22698</v>
      </c>
      <c r="G13" s="175">
        <v>0</v>
      </c>
      <c r="H13" s="176">
        <v>0</v>
      </c>
      <c r="I13" s="226">
        <v>22698</v>
      </c>
      <c r="J13" s="188">
        <f t="shared" si="2"/>
        <v>25185</v>
      </c>
      <c r="K13" s="175">
        <f t="shared" si="3"/>
        <v>0</v>
      </c>
      <c r="L13" s="176">
        <f t="shared" si="4"/>
        <v>0</v>
      </c>
      <c r="M13" s="177">
        <f t="shared" si="5"/>
        <v>25185</v>
      </c>
      <c r="N13" s="23">
        <v>0</v>
      </c>
    </row>
    <row r="14" spans="1:14" ht="30.75" customHeight="1">
      <c r="A14" s="168" t="s">
        <v>198</v>
      </c>
      <c r="B14" s="199">
        <f t="shared" si="0"/>
        <v>3142</v>
      </c>
      <c r="C14" s="175">
        <v>0</v>
      </c>
      <c r="D14" s="176">
        <v>0</v>
      </c>
      <c r="E14" s="226">
        <v>3142</v>
      </c>
      <c r="F14" s="199">
        <f t="shared" si="1"/>
        <v>17233</v>
      </c>
      <c r="G14" s="175">
        <v>0</v>
      </c>
      <c r="H14" s="176">
        <v>0</v>
      </c>
      <c r="I14" s="226">
        <v>17233</v>
      </c>
      <c r="J14" s="188">
        <f t="shared" si="2"/>
        <v>20375</v>
      </c>
      <c r="K14" s="175">
        <f t="shared" si="3"/>
        <v>0</v>
      </c>
      <c r="L14" s="176">
        <f t="shared" si="4"/>
        <v>0</v>
      </c>
      <c r="M14" s="177">
        <f t="shared" si="5"/>
        <v>20375</v>
      </c>
      <c r="N14" s="23">
        <v>0</v>
      </c>
    </row>
    <row r="15" spans="1:14" ht="30.75" customHeight="1">
      <c r="A15" s="169" t="s">
        <v>199</v>
      </c>
      <c r="B15" s="200">
        <f t="shared" si="0"/>
        <v>4361</v>
      </c>
      <c r="C15" s="178">
        <v>0</v>
      </c>
      <c r="D15" s="179">
        <v>0</v>
      </c>
      <c r="E15" s="272">
        <v>4361</v>
      </c>
      <c r="F15" s="200">
        <f t="shared" si="1"/>
        <v>19092</v>
      </c>
      <c r="G15" s="178">
        <v>0</v>
      </c>
      <c r="H15" s="179">
        <v>0</v>
      </c>
      <c r="I15" s="272">
        <v>19092</v>
      </c>
      <c r="J15" s="189">
        <f t="shared" si="2"/>
        <v>23453</v>
      </c>
      <c r="K15" s="178">
        <f t="shared" si="3"/>
        <v>0</v>
      </c>
      <c r="L15" s="179">
        <f t="shared" si="4"/>
        <v>0</v>
      </c>
      <c r="M15" s="180">
        <f t="shared" si="5"/>
        <v>23453</v>
      </c>
      <c r="N15" s="24">
        <v>0</v>
      </c>
    </row>
    <row r="16" spans="1:14" ht="30.75" customHeight="1">
      <c r="A16" s="273" t="s">
        <v>200</v>
      </c>
      <c r="B16" s="188">
        <f t="shared" si="0"/>
        <v>2258</v>
      </c>
      <c r="C16" s="181">
        <v>0</v>
      </c>
      <c r="D16" s="182">
        <v>2258</v>
      </c>
      <c r="E16" s="274">
        <v>0</v>
      </c>
      <c r="F16" s="188">
        <f t="shared" si="1"/>
        <v>31144</v>
      </c>
      <c r="G16" s="181">
        <v>0</v>
      </c>
      <c r="H16" s="182">
        <v>0</v>
      </c>
      <c r="I16" s="274">
        <v>31144</v>
      </c>
      <c r="J16" s="190">
        <f t="shared" si="2"/>
        <v>33402</v>
      </c>
      <c r="K16" s="181">
        <f t="shared" si="3"/>
        <v>0</v>
      </c>
      <c r="L16" s="182">
        <f t="shared" si="4"/>
        <v>2258</v>
      </c>
      <c r="M16" s="183">
        <f t="shared" si="5"/>
        <v>31144</v>
      </c>
      <c r="N16" s="23">
        <v>0</v>
      </c>
    </row>
    <row r="17" spans="1:14" ht="30.75" customHeight="1">
      <c r="A17" s="168" t="s">
        <v>201</v>
      </c>
      <c r="B17" s="188">
        <f t="shared" si="0"/>
        <v>17011</v>
      </c>
      <c r="C17" s="175">
        <v>728</v>
      </c>
      <c r="D17" s="176">
        <v>0</v>
      </c>
      <c r="E17" s="226">
        <v>16283</v>
      </c>
      <c r="F17" s="188">
        <f t="shared" si="1"/>
        <v>105278</v>
      </c>
      <c r="G17" s="175">
        <v>0</v>
      </c>
      <c r="H17" s="176">
        <v>13147</v>
      </c>
      <c r="I17" s="226">
        <v>92131</v>
      </c>
      <c r="J17" s="188">
        <f t="shared" si="2"/>
        <v>122289</v>
      </c>
      <c r="K17" s="175">
        <f t="shared" si="3"/>
        <v>728</v>
      </c>
      <c r="L17" s="176">
        <f t="shared" si="4"/>
        <v>13147</v>
      </c>
      <c r="M17" s="177">
        <f t="shared" si="5"/>
        <v>108414</v>
      </c>
      <c r="N17" s="23">
        <v>0</v>
      </c>
    </row>
    <row r="18" spans="1:14" ht="30.75" customHeight="1">
      <c r="A18" s="168" t="s">
        <v>202</v>
      </c>
      <c r="B18" s="188">
        <f t="shared" si="0"/>
        <v>3314</v>
      </c>
      <c r="C18" s="175">
        <v>0</v>
      </c>
      <c r="D18" s="176">
        <v>0</v>
      </c>
      <c r="E18" s="226">
        <v>3314</v>
      </c>
      <c r="F18" s="188">
        <f t="shared" si="1"/>
        <v>39206</v>
      </c>
      <c r="G18" s="175">
        <v>0</v>
      </c>
      <c r="H18" s="176">
        <v>0</v>
      </c>
      <c r="I18" s="226">
        <v>39206</v>
      </c>
      <c r="J18" s="188">
        <f t="shared" si="2"/>
        <v>42520</v>
      </c>
      <c r="K18" s="175">
        <f t="shared" si="3"/>
        <v>0</v>
      </c>
      <c r="L18" s="176">
        <f t="shared" si="4"/>
        <v>0</v>
      </c>
      <c r="M18" s="177">
        <f t="shared" si="5"/>
        <v>42520</v>
      </c>
      <c r="N18" s="23">
        <v>0</v>
      </c>
    </row>
    <row r="19" spans="1:14" ht="30.75" customHeight="1">
      <c r="A19" s="168" t="s">
        <v>203</v>
      </c>
      <c r="B19" s="188">
        <f t="shared" si="0"/>
        <v>3408</v>
      </c>
      <c r="C19" s="175">
        <v>0</v>
      </c>
      <c r="D19" s="176">
        <v>3408</v>
      </c>
      <c r="E19" s="226">
        <v>0</v>
      </c>
      <c r="F19" s="188">
        <f t="shared" si="1"/>
        <v>34616</v>
      </c>
      <c r="G19" s="175">
        <v>0</v>
      </c>
      <c r="H19" s="176">
        <v>0</v>
      </c>
      <c r="I19" s="226">
        <v>34616</v>
      </c>
      <c r="J19" s="188">
        <f t="shared" si="2"/>
        <v>38024</v>
      </c>
      <c r="K19" s="175">
        <f t="shared" si="3"/>
        <v>0</v>
      </c>
      <c r="L19" s="176">
        <f t="shared" si="4"/>
        <v>3408</v>
      </c>
      <c r="M19" s="177">
        <f t="shared" si="5"/>
        <v>34616</v>
      </c>
      <c r="N19" s="23">
        <v>0</v>
      </c>
    </row>
    <row r="20" spans="1:14" ht="30.75" customHeight="1">
      <c r="A20" s="169" t="s">
        <v>204</v>
      </c>
      <c r="B20" s="189">
        <f t="shared" si="0"/>
        <v>3579</v>
      </c>
      <c r="C20" s="178">
        <v>0</v>
      </c>
      <c r="D20" s="179">
        <v>0</v>
      </c>
      <c r="E20" s="272">
        <v>3579</v>
      </c>
      <c r="F20" s="189">
        <f t="shared" si="1"/>
        <v>13540</v>
      </c>
      <c r="G20" s="178">
        <v>0</v>
      </c>
      <c r="H20" s="179">
        <v>0</v>
      </c>
      <c r="I20" s="272">
        <v>13540</v>
      </c>
      <c r="J20" s="189">
        <f t="shared" si="2"/>
        <v>17119</v>
      </c>
      <c r="K20" s="178">
        <f t="shared" si="3"/>
        <v>0</v>
      </c>
      <c r="L20" s="179">
        <f t="shared" si="4"/>
        <v>0</v>
      </c>
      <c r="M20" s="180">
        <f t="shared" si="5"/>
        <v>17119</v>
      </c>
      <c r="N20" s="24">
        <v>0</v>
      </c>
    </row>
    <row r="21" spans="1:14" ht="30.75" customHeight="1">
      <c r="A21" s="273" t="s">
        <v>205</v>
      </c>
      <c r="B21" s="188">
        <f t="shared" si="0"/>
        <v>2303</v>
      </c>
      <c r="C21" s="181">
        <v>0</v>
      </c>
      <c r="D21" s="182">
        <v>2303</v>
      </c>
      <c r="E21" s="274">
        <v>0</v>
      </c>
      <c r="F21" s="188">
        <f t="shared" si="1"/>
        <v>13048</v>
      </c>
      <c r="G21" s="181">
        <v>0</v>
      </c>
      <c r="H21" s="182">
        <v>0</v>
      </c>
      <c r="I21" s="274">
        <v>13048</v>
      </c>
      <c r="J21" s="190">
        <f t="shared" si="2"/>
        <v>15351</v>
      </c>
      <c r="K21" s="181">
        <f t="shared" si="3"/>
        <v>0</v>
      </c>
      <c r="L21" s="182">
        <f t="shared" si="4"/>
        <v>2303</v>
      </c>
      <c r="M21" s="183">
        <f t="shared" si="5"/>
        <v>13048</v>
      </c>
      <c r="N21" s="23">
        <v>0</v>
      </c>
    </row>
    <row r="22" spans="1:14" ht="30.75" customHeight="1">
      <c r="A22" s="168" t="s">
        <v>206</v>
      </c>
      <c r="B22" s="188">
        <f t="shared" si="0"/>
        <v>3645</v>
      </c>
      <c r="C22" s="175">
        <v>0</v>
      </c>
      <c r="D22" s="176">
        <v>3645</v>
      </c>
      <c r="E22" s="226">
        <v>0</v>
      </c>
      <c r="F22" s="188">
        <f t="shared" si="1"/>
        <v>23085</v>
      </c>
      <c r="G22" s="175">
        <v>0</v>
      </c>
      <c r="H22" s="176">
        <v>0</v>
      </c>
      <c r="I22" s="226">
        <v>23085</v>
      </c>
      <c r="J22" s="188">
        <f t="shared" si="2"/>
        <v>26730</v>
      </c>
      <c r="K22" s="175">
        <f t="shared" si="3"/>
        <v>0</v>
      </c>
      <c r="L22" s="176">
        <f t="shared" si="4"/>
        <v>3645</v>
      </c>
      <c r="M22" s="177">
        <f t="shared" si="5"/>
        <v>23085</v>
      </c>
      <c r="N22" s="23">
        <v>0</v>
      </c>
    </row>
    <row r="23" spans="1:14" ht="30.75" customHeight="1">
      <c r="A23" s="168" t="s">
        <v>207</v>
      </c>
      <c r="B23" s="188">
        <f t="shared" si="0"/>
        <v>6718</v>
      </c>
      <c r="C23" s="175">
        <v>0</v>
      </c>
      <c r="D23" s="176">
        <v>0</v>
      </c>
      <c r="E23" s="226">
        <v>6718</v>
      </c>
      <c r="F23" s="188">
        <f t="shared" si="1"/>
        <v>33513</v>
      </c>
      <c r="G23" s="175">
        <v>0</v>
      </c>
      <c r="H23" s="176">
        <v>0</v>
      </c>
      <c r="I23" s="226">
        <v>33513</v>
      </c>
      <c r="J23" s="188">
        <f t="shared" si="2"/>
        <v>40231</v>
      </c>
      <c r="K23" s="175">
        <f t="shared" si="3"/>
        <v>0</v>
      </c>
      <c r="L23" s="176">
        <f t="shared" si="4"/>
        <v>0</v>
      </c>
      <c r="M23" s="177">
        <f t="shared" si="5"/>
        <v>40231</v>
      </c>
      <c r="N23" s="23">
        <v>0</v>
      </c>
    </row>
    <row r="24" spans="1:14" ht="30.75" customHeight="1">
      <c r="A24" s="168" t="s">
        <v>208</v>
      </c>
      <c r="B24" s="188">
        <f t="shared" si="0"/>
        <v>5297</v>
      </c>
      <c r="C24" s="175">
        <v>0</v>
      </c>
      <c r="D24" s="176">
        <v>0</v>
      </c>
      <c r="E24" s="226">
        <v>5297</v>
      </c>
      <c r="F24" s="188">
        <f t="shared" si="1"/>
        <v>15256</v>
      </c>
      <c r="G24" s="175">
        <v>0</v>
      </c>
      <c r="H24" s="176">
        <v>0</v>
      </c>
      <c r="I24" s="226">
        <v>15256</v>
      </c>
      <c r="J24" s="188">
        <f t="shared" si="2"/>
        <v>20553</v>
      </c>
      <c r="K24" s="175">
        <f t="shared" si="3"/>
        <v>0</v>
      </c>
      <c r="L24" s="176">
        <f t="shared" si="4"/>
        <v>0</v>
      </c>
      <c r="M24" s="177">
        <f t="shared" si="5"/>
        <v>20553</v>
      </c>
      <c r="N24" s="23">
        <v>0</v>
      </c>
    </row>
    <row r="25" spans="1:14" ht="30.75" customHeight="1">
      <c r="A25" s="169" t="s">
        <v>209</v>
      </c>
      <c r="B25" s="189">
        <f t="shared" si="0"/>
        <v>5647</v>
      </c>
      <c r="C25" s="178">
        <v>0</v>
      </c>
      <c r="D25" s="179">
        <v>0</v>
      </c>
      <c r="E25" s="272">
        <v>5647</v>
      </c>
      <c r="F25" s="189">
        <f t="shared" si="1"/>
        <v>36492</v>
      </c>
      <c r="G25" s="178">
        <v>0</v>
      </c>
      <c r="H25" s="179">
        <v>0</v>
      </c>
      <c r="I25" s="272">
        <v>36492</v>
      </c>
      <c r="J25" s="189">
        <f t="shared" si="2"/>
        <v>42139</v>
      </c>
      <c r="K25" s="178">
        <f t="shared" si="3"/>
        <v>0</v>
      </c>
      <c r="L25" s="179">
        <f t="shared" si="4"/>
        <v>0</v>
      </c>
      <c r="M25" s="180">
        <f t="shared" si="5"/>
        <v>42139</v>
      </c>
      <c r="N25" s="24">
        <v>0</v>
      </c>
    </row>
    <row r="26" spans="1:14" ht="30.75" customHeight="1">
      <c r="A26" s="273" t="s">
        <v>210</v>
      </c>
      <c r="B26" s="188">
        <f t="shared" si="0"/>
        <v>3103</v>
      </c>
      <c r="C26" s="181">
        <v>1597</v>
      </c>
      <c r="D26" s="182">
        <v>1282</v>
      </c>
      <c r="E26" s="274">
        <v>224</v>
      </c>
      <c r="F26" s="188">
        <f t="shared" si="1"/>
        <v>12051</v>
      </c>
      <c r="G26" s="181">
        <v>0</v>
      </c>
      <c r="H26" s="182">
        <v>0</v>
      </c>
      <c r="I26" s="274">
        <v>12051</v>
      </c>
      <c r="J26" s="190">
        <f t="shared" si="2"/>
        <v>15154</v>
      </c>
      <c r="K26" s="181">
        <f t="shared" si="3"/>
        <v>1597</v>
      </c>
      <c r="L26" s="182">
        <f t="shared" si="4"/>
        <v>1282</v>
      </c>
      <c r="M26" s="183">
        <f t="shared" si="5"/>
        <v>12275</v>
      </c>
      <c r="N26" s="23">
        <v>0</v>
      </c>
    </row>
    <row r="27" spans="1:14" ht="30.75" customHeight="1">
      <c r="A27" s="168" t="s">
        <v>211</v>
      </c>
      <c r="B27" s="188">
        <f t="shared" si="0"/>
        <v>3961</v>
      </c>
      <c r="C27" s="175">
        <v>0</v>
      </c>
      <c r="D27" s="176">
        <v>3961</v>
      </c>
      <c r="E27" s="226">
        <v>0</v>
      </c>
      <c r="F27" s="188">
        <f t="shared" si="1"/>
        <v>23667</v>
      </c>
      <c r="G27" s="175">
        <v>0</v>
      </c>
      <c r="H27" s="176">
        <v>0</v>
      </c>
      <c r="I27" s="226">
        <v>23667</v>
      </c>
      <c r="J27" s="188">
        <f t="shared" si="2"/>
        <v>27628</v>
      </c>
      <c r="K27" s="175">
        <f t="shared" si="3"/>
        <v>0</v>
      </c>
      <c r="L27" s="176">
        <f t="shared" si="4"/>
        <v>3961</v>
      </c>
      <c r="M27" s="177">
        <f t="shared" si="5"/>
        <v>23667</v>
      </c>
      <c r="N27" s="23">
        <v>0</v>
      </c>
    </row>
    <row r="28" spans="1:14" ht="30.75" customHeight="1">
      <c r="A28" s="168" t="s">
        <v>212</v>
      </c>
      <c r="B28" s="188">
        <f t="shared" si="0"/>
        <v>3693</v>
      </c>
      <c r="C28" s="175">
        <v>0</v>
      </c>
      <c r="D28" s="176">
        <v>3693</v>
      </c>
      <c r="E28" s="226">
        <v>0</v>
      </c>
      <c r="F28" s="188">
        <f t="shared" si="1"/>
        <v>18887</v>
      </c>
      <c r="G28" s="175">
        <v>0</v>
      </c>
      <c r="H28" s="176">
        <v>0</v>
      </c>
      <c r="I28" s="226">
        <v>18887</v>
      </c>
      <c r="J28" s="188">
        <f t="shared" si="2"/>
        <v>22580</v>
      </c>
      <c r="K28" s="175">
        <f t="shared" si="3"/>
        <v>0</v>
      </c>
      <c r="L28" s="176">
        <f t="shared" si="4"/>
        <v>3693</v>
      </c>
      <c r="M28" s="177">
        <f t="shared" si="5"/>
        <v>18887</v>
      </c>
      <c r="N28" s="23">
        <v>0</v>
      </c>
    </row>
    <row r="29" spans="1:14" ht="30.75" customHeight="1">
      <c r="A29" s="168" t="s">
        <v>213</v>
      </c>
      <c r="B29" s="188">
        <f t="shared" si="0"/>
        <v>1071</v>
      </c>
      <c r="C29" s="175">
        <v>0</v>
      </c>
      <c r="D29" s="176">
        <v>1071</v>
      </c>
      <c r="E29" s="226">
        <v>0</v>
      </c>
      <c r="F29" s="188">
        <f t="shared" si="1"/>
        <v>4018</v>
      </c>
      <c r="G29" s="175">
        <v>0</v>
      </c>
      <c r="H29" s="176">
        <v>0</v>
      </c>
      <c r="I29" s="226">
        <v>4018</v>
      </c>
      <c r="J29" s="188">
        <f t="shared" si="2"/>
        <v>5089</v>
      </c>
      <c r="K29" s="175">
        <f t="shared" si="3"/>
        <v>0</v>
      </c>
      <c r="L29" s="176">
        <f t="shared" si="4"/>
        <v>1071</v>
      </c>
      <c r="M29" s="177">
        <f t="shared" si="5"/>
        <v>4018</v>
      </c>
      <c r="N29" s="23">
        <v>0</v>
      </c>
    </row>
    <row r="30" spans="1:14" ht="30.75" customHeight="1">
      <c r="A30" s="169" t="s">
        <v>214</v>
      </c>
      <c r="B30" s="189">
        <f t="shared" si="0"/>
        <v>1925</v>
      </c>
      <c r="C30" s="178">
        <v>0</v>
      </c>
      <c r="D30" s="179">
        <v>1925</v>
      </c>
      <c r="E30" s="272">
        <v>0</v>
      </c>
      <c r="F30" s="189">
        <f t="shared" si="1"/>
        <v>20546</v>
      </c>
      <c r="G30" s="178">
        <v>0</v>
      </c>
      <c r="H30" s="179">
        <v>0</v>
      </c>
      <c r="I30" s="272">
        <v>20546</v>
      </c>
      <c r="J30" s="189">
        <f t="shared" si="2"/>
        <v>22471</v>
      </c>
      <c r="K30" s="178">
        <f t="shared" si="3"/>
        <v>0</v>
      </c>
      <c r="L30" s="179">
        <f t="shared" si="4"/>
        <v>1925</v>
      </c>
      <c r="M30" s="180">
        <f t="shared" si="5"/>
        <v>20546</v>
      </c>
      <c r="N30" s="24">
        <v>0</v>
      </c>
    </row>
    <row r="31" spans="1:14" ht="30.75" customHeight="1">
      <c r="A31" s="273" t="s">
        <v>215</v>
      </c>
      <c r="B31" s="188">
        <f t="shared" si="0"/>
        <v>1118</v>
      </c>
      <c r="C31" s="181">
        <v>0</v>
      </c>
      <c r="D31" s="182">
        <v>1118</v>
      </c>
      <c r="E31" s="274">
        <v>0</v>
      </c>
      <c r="F31" s="188">
        <f t="shared" si="1"/>
        <v>18919</v>
      </c>
      <c r="G31" s="181">
        <v>0</v>
      </c>
      <c r="H31" s="182">
        <v>0</v>
      </c>
      <c r="I31" s="274">
        <v>18919</v>
      </c>
      <c r="J31" s="190">
        <f t="shared" si="2"/>
        <v>20037</v>
      </c>
      <c r="K31" s="181">
        <f t="shared" si="3"/>
        <v>0</v>
      </c>
      <c r="L31" s="182">
        <f t="shared" si="4"/>
        <v>1118</v>
      </c>
      <c r="M31" s="183">
        <f t="shared" si="5"/>
        <v>18919</v>
      </c>
      <c r="N31" s="23">
        <v>0</v>
      </c>
    </row>
    <row r="32" spans="1:14" ht="30.75" customHeight="1">
      <c r="A32" s="168" t="s">
        <v>216</v>
      </c>
      <c r="B32" s="188">
        <f t="shared" si="0"/>
        <v>1224</v>
      </c>
      <c r="C32" s="175">
        <v>0</v>
      </c>
      <c r="D32" s="176">
        <v>0</v>
      </c>
      <c r="E32" s="226">
        <v>1224</v>
      </c>
      <c r="F32" s="188">
        <f t="shared" si="1"/>
        <v>11965</v>
      </c>
      <c r="G32" s="175">
        <v>0</v>
      </c>
      <c r="H32" s="176">
        <v>0</v>
      </c>
      <c r="I32" s="226">
        <v>11965</v>
      </c>
      <c r="J32" s="188">
        <f t="shared" si="2"/>
        <v>13189</v>
      </c>
      <c r="K32" s="175">
        <f t="shared" si="3"/>
        <v>0</v>
      </c>
      <c r="L32" s="176">
        <f t="shared" si="4"/>
        <v>0</v>
      </c>
      <c r="M32" s="177">
        <f t="shared" si="5"/>
        <v>13189</v>
      </c>
      <c r="N32" s="23">
        <v>0</v>
      </c>
    </row>
    <row r="33" spans="1:14" ht="30.75" customHeight="1">
      <c r="A33" s="168" t="s">
        <v>217</v>
      </c>
      <c r="B33" s="188">
        <f t="shared" si="0"/>
        <v>1136</v>
      </c>
      <c r="C33" s="175">
        <v>0</v>
      </c>
      <c r="D33" s="176">
        <v>1136</v>
      </c>
      <c r="E33" s="226">
        <v>0</v>
      </c>
      <c r="F33" s="188">
        <f t="shared" si="1"/>
        <v>9609</v>
      </c>
      <c r="G33" s="175">
        <v>0</v>
      </c>
      <c r="H33" s="176">
        <v>0</v>
      </c>
      <c r="I33" s="226">
        <v>9609</v>
      </c>
      <c r="J33" s="188">
        <f t="shared" si="2"/>
        <v>10745</v>
      </c>
      <c r="K33" s="175">
        <f t="shared" si="3"/>
        <v>0</v>
      </c>
      <c r="L33" s="176">
        <f t="shared" si="4"/>
        <v>1136</v>
      </c>
      <c r="M33" s="177">
        <f t="shared" si="5"/>
        <v>9609</v>
      </c>
      <c r="N33" s="23">
        <v>0</v>
      </c>
    </row>
    <row r="34" spans="1:14" ht="30.75" customHeight="1">
      <c r="A34" s="168" t="s">
        <v>218</v>
      </c>
      <c r="B34" s="188">
        <f t="shared" si="0"/>
        <v>590</v>
      </c>
      <c r="C34" s="175">
        <v>0</v>
      </c>
      <c r="D34" s="176">
        <v>590</v>
      </c>
      <c r="E34" s="226">
        <v>0</v>
      </c>
      <c r="F34" s="188">
        <f t="shared" si="1"/>
        <v>7994</v>
      </c>
      <c r="G34" s="175">
        <v>0</v>
      </c>
      <c r="H34" s="176">
        <v>0</v>
      </c>
      <c r="I34" s="226">
        <v>7994</v>
      </c>
      <c r="J34" s="188">
        <f t="shared" si="2"/>
        <v>8584</v>
      </c>
      <c r="K34" s="175">
        <f t="shared" si="3"/>
        <v>0</v>
      </c>
      <c r="L34" s="176">
        <f t="shared" si="4"/>
        <v>590</v>
      </c>
      <c r="M34" s="177">
        <f t="shared" si="5"/>
        <v>7994</v>
      </c>
      <c r="N34" s="23">
        <v>0</v>
      </c>
    </row>
    <row r="35" spans="1:14" ht="30.75" customHeight="1">
      <c r="A35" s="169" t="s">
        <v>219</v>
      </c>
      <c r="B35" s="189">
        <f t="shared" si="0"/>
        <v>719</v>
      </c>
      <c r="C35" s="178">
        <v>0</v>
      </c>
      <c r="D35" s="179">
        <v>719</v>
      </c>
      <c r="E35" s="272">
        <v>0</v>
      </c>
      <c r="F35" s="189">
        <f t="shared" si="1"/>
        <v>17254</v>
      </c>
      <c r="G35" s="178">
        <v>0</v>
      </c>
      <c r="H35" s="179">
        <v>0</v>
      </c>
      <c r="I35" s="272">
        <v>17254</v>
      </c>
      <c r="J35" s="189">
        <f t="shared" si="2"/>
        <v>17973</v>
      </c>
      <c r="K35" s="178">
        <f t="shared" si="3"/>
        <v>0</v>
      </c>
      <c r="L35" s="179">
        <f t="shared" si="4"/>
        <v>719</v>
      </c>
      <c r="M35" s="180">
        <f t="shared" si="5"/>
        <v>17254</v>
      </c>
      <c r="N35" s="24">
        <v>0</v>
      </c>
    </row>
    <row r="36" spans="1:14" ht="30.75" customHeight="1">
      <c r="A36" s="273" t="s">
        <v>220</v>
      </c>
      <c r="B36" s="190">
        <f t="shared" si="0"/>
        <v>1444</v>
      </c>
      <c r="C36" s="181">
        <v>1444</v>
      </c>
      <c r="D36" s="182">
        <v>0</v>
      </c>
      <c r="E36" s="274">
        <v>0</v>
      </c>
      <c r="F36" s="190">
        <f t="shared" si="1"/>
        <v>9764</v>
      </c>
      <c r="G36" s="181">
        <v>0</v>
      </c>
      <c r="H36" s="182">
        <v>0</v>
      </c>
      <c r="I36" s="274">
        <v>9764</v>
      </c>
      <c r="J36" s="190">
        <f t="shared" si="2"/>
        <v>11208</v>
      </c>
      <c r="K36" s="181">
        <f t="shared" si="3"/>
        <v>1444</v>
      </c>
      <c r="L36" s="182">
        <f t="shared" si="4"/>
        <v>0</v>
      </c>
      <c r="M36" s="183">
        <f t="shared" si="5"/>
        <v>9764</v>
      </c>
      <c r="N36" s="23">
        <v>0</v>
      </c>
    </row>
    <row r="37" spans="1:14" ht="30.75" customHeight="1">
      <c r="A37" s="168" t="s">
        <v>235</v>
      </c>
      <c r="B37" s="188">
        <f t="shared" si="0"/>
        <v>3426</v>
      </c>
      <c r="C37" s="175">
        <v>0</v>
      </c>
      <c r="D37" s="176">
        <v>0</v>
      </c>
      <c r="E37" s="226">
        <v>3426</v>
      </c>
      <c r="F37" s="188">
        <f t="shared" si="1"/>
        <v>19217</v>
      </c>
      <c r="G37" s="175">
        <v>0</v>
      </c>
      <c r="H37" s="176">
        <v>0</v>
      </c>
      <c r="I37" s="226">
        <v>19217</v>
      </c>
      <c r="J37" s="188">
        <f t="shared" si="2"/>
        <v>22643</v>
      </c>
      <c r="K37" s="175">
        <f t="shared" si="3"/>
        <v>0</v>
      </c>
      <c r="L37" s="176">
        <f t="shared" si="4"/>
        <v>0</v>
      </c>
      <c r="M37" s="177">
        <f t="shared" si="5"/>
        <v>22643</v>
      </c>
      <c r="N37" s="23">
        <v>0</v>
      </c>
    </row>
    <row r="38" spans="1:14" ht="30.75" customHeight="1">
      <c r="A38" s="168" t="s">
        <v>226</v>
      </c>
      <c r="B38" s="188">
        <f t="shared" si="0"/>
        <v>2515</v>
      </c>
      <c r="C38" s="175">
        <v>0</v>
      </c>
      <c r="D38" s="176">
        <v>2515</v>
      </c>
      <c r="E38" s="226">
        <v>0</v>
      </c>
      <c r="F38" s="188">
        <f t="shared" si="1"/>
        <v>22981</v>
      </c>
      <c r="G38" s="175">
        <v>0</v>
      </c>
      <c r="H38" s="176">
        <v>0</v>
      </c>
      <c r="I38" s="226">
        <v>22981</v>
      </c>
      <c r="J38" s="188">
        <f t="shared" si="2"/>
        <v>25496</v>
      </c>
      <c r="K38" s="175">
        <f t="shared" si="3"/>
        <v>0</v>
      </c>
      <c r="L38" s="176">
        <f t="shared" si="4"/>
        <v>2515</v>
      </c>
      <c r="M38" s="177">
        <f t="shared" si="5"/>
        <v>22981</v>
      </c>
      <c r="N38" s="23">
        <v>0</v>
      </c>
    </row>
    <row r="39" spans="1:14" ht="30.75" customHeight="1">
      <c r="A39" s="168" t="s">
        <v>224</v>
      </c>
      <c r="B39" s="188">
        <f t="shared" si="0"/>
        <v>3473</v>
      </c>
      <c r="C39" s="175">
        <v>0</v>
      </c>
      <c r="D39" s="176">
        <v>3473</v>
      </c>
      <c r="E39" s="226">
        <v>0</v>
      </c>
      <c r="F39" s="188">
        <f t="shared" si="1"/>
        <v>26811</v>
      </c>
      <c r="G39" s="175">
        <v>0</v>
      </c>
      <c r="H39" s="176">
        <v>0</v>
      </c>
      <c r="I39" s="226">
        <v>26811</v>
      </c>
      <c r="J39" s="188">
        <f t="shared" si="2"/>
        <v>30284</v>
      </c>
      <c r="K39" s="175">
        <f t="shared" si="3"/>
        <v>0</v>
      </c>
      <c r="L39" s="176">
        <f t="shared" si="4"/>
        <v>3473</v>
      </c>
      <c r="M39" s="177">
        <f t="shared" si="5"/>
        <v>26811</v>
      </c>
      <c r="N39" s="23">
        <v>0</v>
      </c>
    </row>
    <row r="40" spans="1:14" ht="30.75" customHeight="1" thickBot="1">
      <c r="A40" s="275" t="s">
        <v>255</v>
      </c>
      <c r="B40" s="191">
        <f t="shared" si="0"/>
        <v>2106</v>
      </c>
      <c r="C40" s="184">
        <v>0</v>
      </c>
      <c r="D40" s="185">
        <v>0</v>
      </c>
      <c r="E40" s="227">
        <v>2106</v>
      </c>
      <c r="F40" s="191">
        <f t="shared" si="1"/>
        <v>24887</v>
      </c>
      <c r="G40" s="184">
        <v>0</v>
      </c>
      <c r="H40" s="185">
        <v>0</v>
      </c>
      <c r="I40" s="227">
        <v>24887</v>
      </c>
      <c r="J40" s="191">
        <f t="shared" si="2"/>
        <v>26993</v>
      </c>
      <c r="K40" s="184">
        <f t="shared" si="3"/>
        <v>0</v>
      </c>
      <c r="L40" s="185">
        <f t="shared" si="4"/>
        <v>0</v>
      </c>
      <c r="M40" s="186">
        <f t="shared" si="5"/>
        <v>26993</v>
      </c>
      <c r="N40" s="23">
        <v>0</v>
      </c>
    </row>
    <row r="41" spans="1:13" ht="39" customHeight="1" thickBot="1">
      <c r="A41" s="27" t="s">
        <v>301</v>
      </c>
      <c r="M41" s="74" t="s">
        <v>293</v>
      </c>
    </row>
    <row r="42" spans="1:14" ht="20.25" customHeight="1">
      <c r="A42" s="425" t="s">
        <v>13</v>
      </c>
      <c r="B42" s="81"/>
      <c r="C42" s="82"/>
      <c r="D42" s="82" t="s">
        <v>78</v>
      </c>
      <c r="E42" s="82"/>
      <c r="F42" s="81"/>
      <c r="G42" s="82"/>
      <c r="H42" s="82" t="s">
        <v>71</v>
      </c>
      <c r="I42" s="82"/>
      <c r="J42" s="81"/>
      <c r="K42" s="82"/>
      <c r="L42" s="82" t="s">
        <v>60</v>
      </c>
      <c r="M42" s="167"/>
      <c r="N42" s="22"/>
    </row>
    <row r="43" spans="1:14" ht="20.25" customHeight="1">
      <c r="A43" s="426"/>
      <c r="B43" s="84"/>
      <c r="C43" s="86"/>
      <c r="D43" s="86"/>
      <c r="E43" s="86"/>
      <c r="F43" s="84"/>
      <c r="G43" s="86"/>
      <c r="H43" s="86"/>
      <c r="I43" s="86"/>
      <c r="J43" s="87"/>
      <c r="K43" s="85"/>
      <c r="L43" s="85"/>
      <c r="M43" s="18"/>
      <c r="N43" s="9" t="s">
        <v>84</v>
      </c>
    </row>
    <row r="44" spans="1:14" ht="33" customHeight="1">
      <c r="A44" s="426"/>
      <c r="B44" s="87" t="s">
        <v>62</v>
      </c>
      <c r="C44" s="435" t="s">
        <v>63</v>
      </c>
      <c r="D44" s="437" t="s">
        <v>64</v>
      </c>
      <c r="E44" s="440" t="s">
        <v>65</v>
      </c>
      <c r="F44" s="87" t="s">
        <v>62</v>
      </c>
      <c r="G44" s="435" t="s">
        <v>147</v>
      </c>
      <c r="H44" s="437" t="s">
        <v>64</v>
      </c>
      <c r="I44" s="440" t="s">
        <v>65</v>
      </c>
      <c r="J44" s="87" t="s">
        <v>62</v>
      </c>
      <c r="K44" s="435" t="s">
        <v>63</v>
      </c>
      <c r="L44" s="437" t="s">
        <v>64</v>
      </c>
      <c r="M44" s="442" t="s">
        <v>65</v>
      </c>
      <c r="N44" s="9" t="s">
        <v>85</v>
      </c>
    </row>
    <row r="45" spans="1:14" ht="19.5" customHeight="1" thickBot="1">
      <c r="A45" s="439"/>
      <c r="B45" s="1"/>
      <c r="C45" s="436"/>
      <c r="D45" s="438"/>
      <c r="E45" s="441"/>
      <c r="F45" s="1"/>
      <c r="G45" s="436"/>
      <c r="H45" s="438"/>
      <c r="I45" s="441"/>
      <c r="J45" s="1"/>
      <c r="K45" s="436"/>
      <c r="L45" s="438"/>
      <c r="M45" s="443"/>
      <c r="N45" s="10" t="s">
        <v>77</v>
      </c>
    </row>
    <row r="46" spans="1:14" ht="30.75" customHeight="1">
      <c r="A46" s="271" t="s">
        <v>221</v>
      </c>
      <c r="B46" s="187">
        <f aca="true" t="shared" si="6" ref="B46:B71">SUM(C46:E46)</f>
        <v>729</v>
      </c>
      <c r="C46" s="172">
        <v>0</v>
      </c>
      <c r="D46" s="173">
        <v>729</v>
      </c>
      <c r="E46" s="225">
        <v>0</v>
      </c>
      <c r="F46" s="187">
        <f aca="true" t="shared" si="7" ref="F46:F71">SUM(G46:I46)</f>
        <v>11196</v>
      </c>
      <c r="G46" s="172">
        <v>0</v>
      </c>
      <c r="H46" s="173">
        <v>0</v>
      </c>
      <c r="I46" s="225">
        <v>11196</v>
      </c>
      <c r="J46" s="187">
        <f aca="true" t="shared" si="8" ref="J46:J71">SUM(K46:M46)</f>
        <v>11925</v>
      </c>
      <c r="K46" s="172">
        <f>SUM(C46,G46)</f>
        <v>0</v>
      </c>
      <c r="L46" s="173">
        <f>SUM(D46,H46)</f>
        <v>729</v>
      </c>
      <c r="M46" s="174">
        <f>SUM(E46,I46)</f>
        <v>11196</v>
      </c>
      <c r="N46" s="23">
        <v>0</v>
      </c>
    </row>
    <row r="47" spans="1:14" ht="30.75" customHeight="1">
      <c r="A47" s="168" t="s">
        <v>222</v>
      </c>
      <c r="B47" s="188">
        <f t="shared" si="6"/>
        <v>534</v>
      </c>
      <c r="C47" s="175">
        <v>0</v>
      </c>
      <c r="D47" s="176">
        <v>534</v>
      </c>
      <c r="E47" s="226">
        <v>0</v>
      </c>
      <c r="F47" s="188">
        <f t="shared" si="7"/>
        <v>6827</v>
      </c>
      <c r="G47" s="175">
        <v>0</v>
      </c>
      <c r="H47" s="176">
        <v>0</v>
      </c>
      <c r="I47" s="226">
        <v>6827</v>
      </c>
      <c r="J47" s="188">
        <f t="shared" si="8"/>
        <v>7361</v>
      </c>
      <c r="K47" s="175">
        <f aca="true" t="shared" si="9" ref="K47:K71">SUM(C47,G47)</f>
        <v>0</v>
      </c>
      <c r="L47" s="176">
        <f aca="true" t="shared" si="10" ref="L47:L71">SUM(D47,H47)</f>
        <v>534</v>
      </c>
      <c r="M47" s="177">
        <f aca="true" t="shared" si="11" ref="M47:M71">SUM(E47,I47)</f>
        <v>6827</v>
      </c>
      <c r="N47" s="23">
        <v>0</v>
      </c>
    </row>
    <row r="48" spans="1:14" ht="30.75" customHeight="1">
      <c r="A48" s="168" t="s">
        <v>223</v>
      </c>
      <c r="B48" s="188">
        <f t="shared" si="6"/>
        <v>779</v>
      </c>
      <c r="C48" s="175">
        <v>0</v>
      </c>
      <c r="D48" s="176">
        <v>779</v>
      </c>
      <c r="E48" s="226">
        <v>0</v>
      </c>
      <c r="F48" s="188">
        <f t="shared" si="7"/>
        <v>5700</v>
      </c>
      <c r="G48" s="175">
        <v>0</v>
      </c>
      <c r="H48" s="176">
        <v>5162</v>
      </c>
      <c r="I48" s="226">
        <v>538</v>
      </c>
      <c r="J48" s="188">
        <f t="shared" si="8"/>
        <v>6479</v>
      </c>
      <c r="K48" s="175">
        <f t="shared" si="9"/>
        <v>0</v>
      </c>
      <c r="L48" s="176">
        <f t="shared" si="10"/>
        <v>5941</v>
      </c>
      <c r="M48" s="177">
        <f t="shared" si="11"/>
        <v>538</v>
      </c>
      <c r="N48" s="23">
        <v>0</v>
      </c>
    </row>
    <row r="49" spans="1:14" ht="30.75" customHeight="1">
      <c r="A49" s="168" t="s">
        <v>225</v>
      </c>
      <c r="B49" s="188">
        <f t="shared" si="6"/>
        <v>291</v>
      </c>
      <c r="C49" s="175">
        <v>0</v>
      </c>
      <c r="D49" s="176">
        <v>291</v>
      </c>
      <c r="E49" s="226">
        <v>0</v>
      </c>
      <c r="F49" s="188">
        <f t="shared" si="7"/>
        <v>4282</v>
      </c>
      <c r="G49" s="175">
        <v>0</v>
      </c>
      <c r="H49" s="176">
        <v>4282</v>
      </c>
      <c r="I49" s="226">
        <v>0</v>
      </c>
      <c r="J49" s="188">
        <f t="shared" si="8"/>
        <v>4573</v>
      </c>
      <c r="K49" s="175">
        <f t="shared" si="9"/>
        <v>0</v>
      </c>
      <c r="L49" s="176">
        <f t="shared" si="10"/>
        <v>4573</v>
      </c>
      <c r="M49" s="177">
        <f t="shared" si="11"/>
        <v>0</v>
      </c>
      <c r="N49" s="24">
        <v>0</v>
      </c>
    </row>
    <row r="50" spans="1:14" ht="30.75" customHeight="1">
      <c r="A50" s="169" t="s">
        <v>227</v>
      </c>
      <c r="B50" s="188">
        <f t="shared" si="6"/>
        <v>1263</v>
      </c>
      <c r="C50" s="178">
        <v>0</v>
      </c>
      <c r="D50" s="179">
        <v>0</v>
      </c>
      <c r="E50" s="272">
        <v>1263</v>
      </c>
      <c r="F50" s="188">
        <f t="shared" si="7"/>
        <v>6530</v>
      </c>
      <c r="G50" s="178">
        <v>0</v>
      </c>
      <c r="H50" s="179">
        <v>0</v>
      </c>
      <c r="I50" s="272">
        <v>6530</v>
      </c>
      <c r="J50" s="189">
        <f t="shared" si="8"/>
        <v>7793</v>
      </c>
      <c r="K50" s="178">
        <f t="shared" si="9"/>
        <v>0</v>
      </c>
      <c r="L50" s="179">
        <f t="shared" si="10"/>
        <v>0</v>
      </c>
      <c r="M50" s="180">
        <f t="shared" si="11"/>
        <v>7793</v>
      </c>
      <c r="N50" s="23">
        <v>0</v>
      </c>
    </row>
    <row r="51" spans="1:14" ht="30.75" customHeight="1">
      <c r="A51" s="273" t="s">
        <v>228</v>
      </c>
      <c r="B51" s="198">
        <f t="shared" si="6"/>
        <v>1749</v>
      </c>
      <c r="C51" s="181">
        <v>0</v>
      </c>
      <c r="D51" s="182">
        <v>1749</v>
      </c>
      <c r="E51" s="274">
        <v>0</v>
      </c>
      <c r="F51" s="198">
        <f t="shared" si="7"/>
        <v>10567</v>
      </c>
      <c r="G51" s="181">
        <v>0</v>
      </c>
      <c r="H51" s="182">
        <v>0</v>
      </c>
      <c r="I51" s="274">
        <v>10567</v>
      </c>
      <c r="J51" s="190">
        <f t="shared" si="8"/>
        <v>12316</v>
      </c>
      <c r="K51" s="181">
        <f t="shared" si="9"/>
        <v>0</v>
      </c>
      <c r="L51" s="182">
        <f t="shared" si="10"/>
        <v>1749</v>
      </c>
      <c r="M51" s="183">
        <f t="shared" si="11"/>
        <v>10567</v>
      </c>
      <c r="N51" s="23">
        <v>0</v>
      </c>
    </row>
    <row r="52" spans="1:14" ht="30.75" customHeight="1">
      <c r="A52" s="168" t="s">
        <v>229</v>
      </c>
      <c r="B52" s="199">
        <f t="shared" si="6"/>
        <v>1141</v>
      </c>
      <c r="C52" s="175">
        <v>0</v>
      </c>
      <c r="D52" s="176">
        <v>0</v>
      </c>
      <c r="E52" s="226">
        <v>1141</v>
      </c>
      <c r="F52" s="199">
        <f t="shared" si="7"/>
        <v>7739</v>
      </c>
      <c r="G52" s="175">
        <v>0</v>
      </c>
      <c r="H52" s="176">
        <v>0</v>
      </c>
      <c r="I52" s="226">
        <v>7739</v>
      </c>
      <c r="J52" s="188">
        <f t="shared" si="8"/>
        <v>8880</v>
      </c>
      <c r="K52" s="175">
        <f t="shared" si="9"/>
        <v>0</v>
      </c>
      <c r="L52" s="176">
        <f t="shared" si="10"/>
        <v>0</v>
      </c>
      <c r="M52" s="177">
        <f t="shared" si="11"/>
        <v>8880</v>
      </c>
      <c r="N52" s="23">
        <v>0</v>
      </c>
    </row>
    <row r="53" spans="1:14" ht="30.75" customHeight="1">
      <c r="A53" s="168" t="s">
        <v>230</v>
      </c>
      <c r="B53" s="199">
        <f t="shared" si="6"/>
        <v>839</v>
      </c>
      <c r="C53" s="175">
        <v>0</v>
      </c>
      <c r="D53" s="176">
        <v>0</v>
      </c>
      <c r="E53" s="226">
        <v>839</v>
      </c>
      <c r="F53" s="199">
        <f t="shared" si="7"/>
        <v>7033</v>
      </c>
      <c r="G53" s="175">
        <v>0</v>
      </c>
      <c r="H53" s="176">
        <v>0</v>
      </c>
      <c r="I53" s="226">
        <v>7033</v>
      </c>
      <c r="J53" s="188">
        <f t="shared" si="8"/>
        <v>7872</v>
      </c>
      <c r="K53" s="175">
        <f t="shared" si="9"/>
        <v>0</v>
      </c>
      <c r="L53" s="176">
        <f t="shared" si="10"/>
        <v>0</v>
      </c>
      <c r="M53" s="177">
        <f t="shared" si="11"/>
        <v>7872</v>
      </c>
      <c r="N53" s="24">
        <v>0</v>
      </c>
    </row>
    <row r="54" spans="1:14" ht="30.75" customHeight="1">
      <c r="A54" s="168" t="s">
        <v>231</v>
      </c>
      <c r="B54" s="199">
        <f t="shared" si="6"/>
        <v>1671</v>
      </c>
      <c r="C54" s="175">
        <v>0</v>
      </c>
      <c r="D54" s="176">
        <v>1671</v>
      </c>
      <c r="E54" s="226">
        <v>0</v>
      </c>
      <c r="F54" s="199">
        <f t="shared" si="7"/>
        <v>14074</v>
      </c>
      <c r="G54" s="175">
        <v>0</v>
      </c>
      <c r="H54" s="176">
        <v>0</v>
      </c>
      <c r="I54" s="226">
        <v>14074</v>
      </c>
      <c r="J54" s="188">
        <f t="shared" si="8"/>
        <v>15745</v>
      </c>
      <c r="K54" s="175">
        <f t="shared" si="9"/>
        <v>0</v>
      </c>
      <c r="L54" s="176">
        <f t="shared" si="10"/>
        <v>1671</v>
      </c>
      <c r="M54" s="177">
        <f t="shared" si="11"/>
        <v>14074</v>
      </c>
      <c r="N54" s="23">
        <v>0</v>
      </c>
    </row>
    <row r="55" spans="1:14" ht="30.75" customHeight="1">
      <c r="A55" s="169" t="s">
        <v>232</v>
      </c>
      <c r="B55" s="200">
        <f t="shared" si="6"/>
        <v>763</v>
      </c>
      <c r="C55" s="178">
        <v>0</v>
      </c>
      <c r="D55" s="179">
        <v>0</v>
      </c>
      <c r="E55" s="272">
        <v>763</v>
      </c>
      <c r="F55" s="200">
        <f t="shared" si="7"/>
        <v>11122</v>
      </c>
      <c r="G55" s="178">
        <v>0</v>
      </c>
      <c r="H55" s="179">
        <v>0</v>
      </c>
      <c r="I55" s="272">
        <v>11122</v>
      </c>
      <c r="J55" s="189">
        <f t="shared" si="8"/>
        <v>11885</v>
      </c>
      <c r="K55" s="178">
        <f t="shared" si="9"/>
        <v>0</v>
      </c>
      <c r="L55" s="179">
        <f t="shared" si="10"/>
        <v>0</v>
      </c>
      <c r="M55" s="180">
        <f t="shared" si="11"/>
        <v>11885</v>
      </c>
      <c r="N55" s="23">
        <v>0</v>
      </c>
    </row>
    <row r="56" spans="1:14" ht="30.75" customHeight="1">
      <c r="A56" s="273" t="s">
        <v>233</v>
      </c>
      <c r="B56" s="198">
        <f t="shared" si="6"/>
        <v>1096</v>
      </c>
      <c r="C56" s="181">
        <v>0</v>
      </c>
      <c r="D56" s="182">
        <v>0</v>
      </c>
      <c r="E56" s="274">
        <v>1096</v>
      </c>
      <c r="F56" s="198">
        <f t="shared" si="7"/>
        <v>19701</v>
      </c>
      <c r="G56" s="181">
        <v>0</v>
      </c>
      <c r="H56" s="182">
        <v>0</v>
      </c>
      <c r="I56" s="274">
        <v>19701</v>
      </c>
      <c r="J56" s="190">
        <f t="shared" si="8"/>
        <v>20797</v>
      </c>
      <c r="K56" s="181">
        <f t="shared" si="9"/>
        <v>0</v>
      </c>
      <c r="L56" s="182">
        <f t="shared" si="10"/>
        <v>0</v>
      </c>
      <c r="M56" s="183">
        <f t="shared" si="11"/>
        <v>20797</v>
      </c>
      <c r="N56" s="23">
        <v>0</v>
      </c>
    </row>
    <row r="57" spans="1:14" ht="30.75" customHeight="1">
      <c r="A57" s="168" t="s">
        <v>234</v>
      </c>
      <c r="B57" s="199">
        <f t="shared" si="6"/>
        <v>571</v>
      </c>
      <c r="C57" s="175">
        <v>0</v>
      </c>
      <c r="D57" s="176">
        <v>0</v>
      </c>
      <c r="E57" s="226">
        <v>571</v>
      </c>
      <c r="F57" s="199">
        <f t="shared" si="7"/>
        <v>5837</v>
      </c>
      <c r="G57" s="175">
        <v>0</v>
      </c>
      <c r="H57" s="176">
        <v>0</v>
      </c>
      <c r="I57" s="226">
        <v>5837</v>
      </c>
      <c r="J57" s="188">
        <f t="shared" si="8"/>
        <v>6408</v>
      </c>
      <c r="K57" s="175">
        <f t="shared" si="9"/>
        <v>0</v>
      </c>
      <c r="L57" s="176">
        <f t="shared" si="10"/>
        <v>0</v>
      </c>
      <c r="M57" s="177">
        <f t="shared" si="11"/>
        <v>6408</v>
      </c>
      <c r="N57" s="23">
        <v>0</v>
      </c>
    </row>
    <row r="58" spans="1:14" ht="30.75" customHeight="1">
      <c r="A58" s="168" t="s">
        <v>236</v>
      </c>
      <c r="B58" s="199">
        <f t="shared" si="6"/>
        <v>1155</v>
      </c>
      <c r="C58" s="175">
        <v>0</v>
      </c>
      <c r="D58" s="176">
        <v>1155</v>
      </c>
      <c r="E58" s="226">
        <v>0</v>
      </c>
      <c r="F58" s="199">
        <f t="shared" si="7"/>
        <v>6722</v>
      </c>
      <c r="G58" s="175">
        <v>0</v>
      </c>
      <c r="H58" s="176">
        <v>0</v>
      </c>
      <c r="I58" s="226">
        <v>6722</v>
      </c>
      <c r="J58" s="188">
        <f t="shared" si="8"/>
        <v>7877</v>
      </c>
      <c r="K58" s="175">
        <f t="shared" si="9"/>
        <v>0</v>
      </c>
      <c r="L58" s="176">
        <f t="shared" si="10"/>
        <v>1155</v>
      </c>
      <c r="M58" s="177">
        <f t="shared" si="11"/>
        <v>6722</v>
      </c>
      <c r="N58" s="24">
        <v>0</v>
      </c>
    </row>
    <row r="59" spans="1:14" ht="30.75" customHeight="1">
      <c r="A59" s="168" t="s">
        <v>237</v>
      </c>
      <c r="B59" s="199">
        <f t="shared" si="6"/>
        <v>2016</v>
      </c>
      <c r="C59" s="175">
        <v>0</v>
      </c>
      <c r="D59" s="176">
        <v>2016</v>
      </c>
      <c r="E59" s="226">
        <v>0</v>
      </c>
      <c r="F59" s="199">
        <f t="shared" si="7"/>
        <v>11675</v>
      </c>
      <c r="G59" s="175">
        <v>0</v>
      </c>
      <c r="H59" s="176">
        <v>0</v>
      </c>
      <c r="I59" s="226">
        <v>11675</v>
      </c>
      <c r="J59" s="188">
        <f t="shared" si="8"/>
        <v>13691</v>
      </c>
      <c r="K59" s="175">
        <f t="shared" si="9"/>
        <v>0</v>
      </c>
      <c r="L59" s="176">
        <f t="shared" si="10"/>
        <v>2016</v>
      </c>
      <c r="M59" s="177">
        <f t="shared" si="11"/>
        <v>11675</v>
      </c>
      <c r="N59" s="23">
        <v>0</v>
      </c>
    </row>
    <row r="60" spans="1:14" ht="30.75" customHeight="1">
      <c r="A60" s="169" t="s">
        <v>238</v>
      </c>
      <c r="B60" s="200">
        <f t="shared" si="6"/>
        <v>2899</v>
      </c>
      <c r="C60" s="178">
        <v>0</v>
      </c>
      <c r="D60" s="179">
        <v>0</v>
      </c>
      <c r="E60" s="272">
        <v>2899</v>
      </c>
      <c r="F60" s="200">
        <f t="shared" si="7"/>
        <v>11051</v>
      </c>
      <c r="G60" s="178">
        <v>0</v>
      </c>
      <c r="H60" s="179">
        <v>0</v>
      </c>
      <c r="I60" s="272">
        <v>11051</v>
      </c>
      <c r="J60" s="189">
        <f t="shared" si="8"/>
        <v>13950</v>
      </c>
      <c r="K60" s="178">
        <f t="shared" si="9"/>
        <v>0</v>
      </c>
      <c r="L60" s="179">
        <f t="shared" si="10"/>
        <v>0</v>
      </c>
      <c r="M60" s="180">
        <f t="shared" si="11"/>
        <v>13950</v>
      </c>
      <c r="N60" s="23">
        <v>0</v>
      </c>
    </row>
    <row r="61" spans="1:14" ht="30.75" customHeight="1">
      <c r="A61" s="273" t="s">
        <v>239</v>
      </c>
      <c r="B61" s="198">
        <f t="shared" si="6"/>
        <v>1953</v>
      </c>
      <c r="C61" s="181">
        <v>0</v>
      </c>
      <c r="D61" s="182">
        <v>0</v>
      </c>
      <c r="E61" s="274">
        <v>1953</v>
      </c>
      <c r="F61" s="198">
        <f t="shared" si="7"/>
        <v>11610</v>
      </c>
      <c r="G61" s="181">
        <v>0</v>
      </c>
      <c r="H61" s="182">
        <v>0</v>
      </c>
      <c r="I61" s="274">
        <v>11610</v>
      </c>
      <c r="J61" s="190">
        <f t="shared" si="8"/>
        <v>13563</v>
      </c>
      <c r="K61" s="181">
        <f t="shared" si="9"/>
        <v>0</v>
      </c>
      <c r="L61" s="182">
        <f t="shared" si="10"/>
        <v>0</v>
      </c>
      <c r="M61" s="183">
        <f t="shared" si="11"/>
        <v>13563</v>
      </c>
      <c r="N61" s="23">
        <v>0</v>
      </c>
    </row>
    <row r="62" spans="1:14" ht="30.75" customHeight="1">
      <c r="A62" s="168" t="s">
        <v>240</v>
      </c>
      <c r="B62" s="199">
        <f t="shared" si="6"/>
        <v>2591</v>
      </c>
      <c r="C62" s="175">
        <v>0</v>
      </c>
      <c r="D62" s="176">
        <v>2591</v>
      </c>
      <c r="E62" s="226">
        <v>0</v>
      </c>
      <c r="F62" s="199">
        <f t="shared" si="7"/>
        <v>12203</v>
      </c>
      <c r="G62" s="175">
        <v>0</v>
      </c>
      <c r="H62" s="176">
        <v>0</v>
      </c>
      <c r="I62" s="226">
        <v>12203</v>
      </c>
      <c r="J62" s="188">
        <f t="shared" si="8"/>
        <v>14794</v>
      </c>
      <c r="K62" s="175">
        <f t="shared" si="9"/>
        <v>0</v>
      </c>
      <c r="L62" s="176">
        <f t="shared" si="10"/>
        <v>2591</v>
      </c>
      <c r="M62" s="177">
        <f t="shared" si="11"/>
        <v>12203</v>
      </c>
      <c r="N62" s="24">
        <v>0</v>
      </c>
    </row>
    <row r="63" spans="1:14" ht="30.75" customHeight="1">
      <c r="A63" s="168" t="s">
        <v>241</v>
      </c>
      <c r="B63" s="199">
        <f t="shared" si="6"/>
        <v>1168</v>
      </c>
      <c r="C63" s="175">
        <v>0</v>
      </c>
      <c r="D63" s="176">
        <v>0</v>
      </c>
      <c r="E63" s="226">
        <v>1168</v>
      </c>
      <c r="F63" s="199">
        <f t="shared" si="7"/>
        <v>9136</v>
      </c>
      <c r="G63" s="175">
        <v>0</v>
      </c>
      <c r="H63" s="176">
        <v>0</v>
      </c>
      <c r="I63" s="226">
        <v>9136</v>
      </c>
      <c r="J63" s="188">
        <f t="shared" si="8"/>
        <v>10304</v>
      </c>
      <c r="K63" s="175">
        <f t="shared" si="9"/>
        <v>0</v>
      </c>
      <c r="L63" s="176">
        <f t="shared" si="10"/>
        <v>0</v>
      </c>
      <c r="M63" s="177">
        <f t="shared" si="11"/>
        <v>10304</v>
      </c>
      <c r="N63" s="23">
        <v>0</v>
      </c>
    </row>
    <row r="64" spans="1:14" ht="30.75" customHeight="1">
      <c r="A64" s="168" t="s">
        <v>242</v>
      </c>
      <c r="B64" s="199">
        <f t="shared" si="6"/>
        <v>581</v>
      </c>
      <c r="C64" s="175">
        <v>0</v>
      </c>
      <c r="D64" s="176">
        <v>0</v>
      </c>
      <c r="E64" s="226">
        <v>581</v>
      </c>
      <c r="F64" s="199">
        <f t="shared" si="7"/>
        <v>11266</v>
      </c>
      <c r="G64" s="175">
        <v>0</v>
      </c>
      <c r="H64" s="176">
        <v>0</v>
      </c>
      <c r="I64" s="226">
        <v>11266</v>
      </c>
      <c r="J64" s="188">
        <f t="shared" si="8"/>
        <v>11847</v>
      </c>
      <c r="K64" s="175">
        <f t="shared" si="9"/>
        <v>0</v>
      </c>
      <c r="L64" s="176">
        <f t="shared" si="10"/>
        <v>0</v>
      </c>
      <c r="M64" s="177">
        <f t="shared" si="11"/>
        <v>11847</v>
      </c>
      <c r="N64" s="23">
        <v>0</v>
      </c>
    </row>
    <row r="65" spans="1:14" ht="30.75" customHeight="1">
      <c r="A65" s="169" t="s">
        <v>243</v>
      </c>
      <c r="B65" s="200">
        <f t="shared" si="6"/>
        <v>389</v>
      </c>
      <c r="C65" s="178">
        <v>0</v>
      </c>
      <c r="D65" s="179">
        <v>0</v>
      </c>
      <c r="E65" s="272">
        <v>389</v>
      </c>
      <c r="F65" s="200">
        <f t="shared" si="7"/>
        <v>3124</v>
      </c>
      <c r="G65" s="178">
        <v>0</v>
      </c>
      <c r="H65" s="179">
        <v>0</v>
      </c>
      <c r="I65" s="272">
        <v>3124</v>
      </c>
      <c r="J65" s="189">
        <f t="shared" si="8"/>
        <v>3513</v>
      </c>
      <c r="K65" s="178">
        <f t="shared" si="9"/>
        <v>0</v>
      </c>
      <c r="L65" s="179">
        <f t="shared" si="10"/>
        <v>0</v>
      </c>
      <c r="M65" s="180">
        <f t="shared" si="11"/>
        <v>3513</v>
      </c>
      <c r="N65" s="23">
        <v>0</v>
      </c>
    </row>
    <row r="66" spans="1:14" ht="30.75" customHeight="1">
      <c r="A66" s="273" t="s">
        <v>244</v>
      </c>
      <c r="B66" s="198">
        <f t="shared" si="6"/>
        <v>1264</v>
      </c>
      <c r="C66" s="181">
        <v>0</v>
      </c>
      <c r="D66" s="182">
        <v>0</v>
      </c>
      <c r="E66" s="274">
        <v>1264</v>
      </c>
      <c r="F66" s="198">
        <f t="shared" si="7"/>
        <v>8549</v>
      </c>
      <c r="G66" s="181">
        <v>0</v>
      </c>
      <c r="H66" s="182">
        <v>0</v>
      </c>
      <c r="I66" s="274">
        <v>8549</v>
      </c>
      <c r="J66" s="190">
        <f t="shared" si="8"/>
        <v>9813</v>
      </c>
      <c r="K66" s="181">
        <f t="shared" si="9"/>
        <v>0</v>
      </c>
      <c r="L66" s="182">
        <f t="shared" si="10"/>
        <v>0</v>
      </c>
      <c r="M66" s="183">
        <f t="shared" si="11"/>
        <v>9813</v>
      </c>
      <c r="N66" s="23">
        <v>0</v>
      </c>
    </row>
    <row r="67" spans="1:14" ht="30.75" customHeight="1">
      <c r="A67" s="168" t="s">
        <v>245</v>
      </c>
      <c r="B67" s="199">
        <f t="shared" si="6"/>
        <v>559</v>
      </c>
      <c r="C67" s="175">
        <v>0</v>
      </c>
      <c r="D67" s="176">
        <v>559</v>
      </c>
      <c r="E67" s="226">
        <v>0</v>
      </c>
      <c r="F67" s="199">
        <f t="shared" si="7"/>
        <v>5963</v>
      </c>
      <c r="G67" s="175">
        <v>0</v>
      </c>
      <c r="H67" s="176">
        <v>0</v>
      </c>
      <c r="I67" s="226">
        <v>5963</v>
      </c>
      <c r="J67" s="188">
        <f t="shared" si="8"/>
        <v>6522</v>
      </c>
      <c r="K67" s="175">
        <f t="shared" si="9"/>
        <v>0</v>
      </c>
      <c r="L67" s="176">
        <f t="shared" si="10"/>
        <v>559</v>
      </c>
      <c r="M67" s="177">
        <f t="shared" si="11"/>
        <v>5963</v>
      </c>
      <c r="N67" s="24">
        <v>0</v>
      </c>
    </row>
    <row r="68" spans="1:14" ht="30.75" customHeight="1">
      <c r="A68" s="168" t="s">
        <v>246</v>
      </c>
      <c r="B68" s="199">
        <f t="shared" si="6"/>
        <v>596</v>
      </c>
      <c r="C68" s="175">
        <v>0</v>
      </c>
      <c r="D68" s="176">
        <v>0</v>
      </c>
      <c r="E68" s="226">
        <v>596</v>
      </c>
      <c r="F68" s="199">
        <f t="shared" si="7"/>
        <v>2931</v>
      </c>
      <c r="G68" s="175">
        <v>0</v>
      </c>
      <c r="H68" s="176">
        <v>0</v>
      </c>
      <c r="I68" s="226">
        <v>2931</v>
      </c>
      <c r="J68" s="188">
        <f t="shared" si="8"/>
        <v>3527</v>
      </c>
      <c r="K68" s="175">
        <f t="shared" si="9"/>
        <v>0</v>
      </c>
      <c r="L68" s="176">
        <f t="shared" si="10"/>
        <v>0</v>
      </c>
      <c r="M68" s="177">
        <f t="shared" si="11"/>
        <v>3527</v>
      </c>
      <c r="N68" s="23">
        <v>0</v>
      </c>
    </row>
    <row r="69" spans="1:14" ht="30.75" customHeight="1">
      <c r="A69" s="168" t="s">
        <v>247</v>
      </c>
      <c r="B69" s="199">
        <f t="shared" si="6"/>
        <v>229</v>
      </c>
      <c r="C69" s="175">
        <v>0</v>
      </c>
      <c r="D69" s="176">
        <v>0</v>
      </c>
      <c r="E69" s="226">
        <v>229</v>
      </c>
      <c r="F69" s="199">
        <f t="shared" si="7"/>
        <v>837</v>
      </c>
      <c r="G69" s="175">
        <v>0</v>
      </c>
      <c r="H69" s="176">
        <v>0</v>
      </c>
      <c r="I69" s="226">
        <v>837</v>
      </c>
      <c r="J69" s="188">
        <f t="shared" si="8"/>
        <v>1066</v>
      </c>
      <c r="K69" s="175">
        <f t="shared" si="9"/>
        <v>0</v>
      </c>
      <c r="L69" s="176">
        <f t="shared" si="10"/>
        <v>0</v>
      </c>
      <c r="M69" s="177">
        <f t="shared" si="11"/>
        <v>1066</v>
      </c>
      <c r="N69" s="23">
        <v>0</v>
      </c>
    </row>
    <row r="70" spans="1:14" ht="30.75" customHeight="1">
      <c r="A70" s="169" t="s">
        <v>248</v>
      </c>
      <c r="B70" s="200">
        <f t="shared" si="6"/>
        <v>230</v>
      </c>
      <c r="C70" s="178">
        <v>0</v>
      </c>
      <c r="D70" s="179">
        <v>0</v>
      </c>
      <c r="E70" s="272">
        <v>230</v>
      </c>
      <c r="F70" s="200">
        <f t="shared" si="7"/>
        <v>1045</v>
      </c>
      <c r="G70" s="178">
        <v>0</v>
      </c>
      <c r="H70" s="179">
        <v>0</v>
      </c>
      <c r="I70" s="272">
        <v>1045</v>
      </c>
      <c r="J70" s="189">
        <f t="shared" si="8"/>
        <v>1275</v>
      </c>
      <c r="K70" s="178">
        <f t="shared" si="9"/>
        <v>0</v>
      </c>
      <c r="L70" s="179">
        <f t="shared" si="10"/>
        <v>0</v>
      </c>
      <c r="M70" s="180">
        <f t="shared" si="11"/>
        <v>1275</v>
      </c>
      <c r="N70" s="23">
        <v>0</v>
      </c>
    </row>
    <row r="71" spans="1:14" ht="30.75" customHeight="1" thickBot="1">
      <c r="A71" s="276" t="s">
        <v>249</v>
      </c>
      <c r="B71" s="199">
        <f t="shared" si="6"/>
        <v>483</v>
      </c>
      <c r="C71" s="175">
        <v>0</v>
      </c>
      <c r="D71" s="176">
        <v>0</v>
      </c>
      <c r="E71" s="226">
        <v>483</v>
      </c>
      <c r="F71" s="199">
        <f t="shared" si="7"/>
        <v>4047</v>
      </c>
      <c r="G71" s="175">
        <v>0</v>
      </c>
      <c r="H71" s="176">
        <v>0</v>
      </c>
      <c r="I71" s="226">
        <v>4047</v>
      </c>
      <c r="J71" s="188">
        <f t="shared" si="8"/>
        <v>4530</v>
      </c>
      <c r="K71" s="175">
        <f t="shared" si="9"/>
        <v>0</v>
      </c>
      <c r="L71" s="176">
        <f t="shared" si="10"/>
        <v>0</v>
      </c>
      <c r="M71" s="177">
        <f t="shared" si="11"/>
        <v>4530</v>
      </c>
      <c r="N71" s="24">
        <v>0</v>
      </c>
    </row>
    <row r="72" spans="1:14" ht="45" customHeight="1">
      <c r="A72" s="202" t="s">
        <v>14</v>
      </c>
      <c r="B72" s="358">
        <f aca="true" t="shared" si="12" ref="B72:M72">SUM(B6:B40)</f>
        <v>163236</v>
      </c>
      <c r="C72" s="356">
        <f>SUM(C6:C40)</f>
        <v>22721</v>
      </c>
      <c r="D72" s="173">
        <f t="shared" si="12"/>
        <v>54014</v>
      </c>
      <c r="E72" s="225">
        <f t="shared" si="12"/>
        <v>86501</v>
      </c>
      <c r="F72" s="187">
        <f t="shared" si="12"/>
        <v>957417</v>
      </c>
      <c r="G72" s="172">
        <f t="shared" si="12"/>
        <v>0</v>
      </c>
      <c r="H72" s="173">
        <f t="shared" si="12"/>
        <v>13147</v>
      </c>
      <c r="I72" s="225">
        <f t="shared" si="12"/>
        <v>944270</v>
      </c>
      <c r="J72" s="187">
        <f t="shared" si="12"/>
        <v>1120653</v>
      </c>
      <c r="K72" s="172">
        <f t="shared" si="12"/>
        <v>22721</v>
      </c>
      <c r="L72" s="173">
        <f t="shared" si="12"/>
        <v>67161</v>
      </c>
      <c r="M72" s="174">
        <f t="shared" si="12"/>
        <v>1030771</v>
      </c>
      <c r="N72" s="25">
        <v>0</v>
      </c>
    </row>
    <row r="73" spans="1:14" ht="45" customHeight="1">
      <c r="A73" s="202" t="s">
        <v>15</v>
      </c>
      <c r="B73" s="199">
        <f aca="true" t="shared" si="13" ref="B73:M73">SUM(B46:B71)</f>
        <v>27539</v>
      </c>
      <c r="C73" s="357">
        <f>SUM(C46:C71)</f>
        <v>0</v>
      </c>
      <c r="D73" s="176">
        <f t="shared" si="13"/>
        <v>12074</v>
      </c>
      <c r="E73" s="226">
        <f t="shared" si="13"/>
        <v>15465</v>
      </c>
      <c r="F73" s="188">
        <f t="shared" si="13"/>
        <v>210767</v>
      </c>
      <c r="G73" s="175">
        <f t="shared" si="13"/>
        <v>0</v>
      </c>
      <c r="H73" s="176">
        <f t="shared" si="13"/>
        <v>9444</v>
      </c>
      <c r="I73" s="226">
        <f t="shared" si="13"/>
        <v>201323</v>
      </c>
      <c r="J73" s="188">
        <f t="shared" si="13"/>
        <v>238306</v>
      </c>
      <c r="K73" s="175">
        <f t="shared" si="13"/>
        <v>0</v>
      </c>
      <c r="L73" s="176">
        <f t="shared" si="13"/>
        <v>21518</v>
      </c>
      <c r="M73" s="177">
        <f t="shared" si="13"/>
        <v>216788</v>
      </c>
      <c r="N73" s="23">
        <v>0</v>
      </c>
    </row>
    <row r="74" spans="1:14" ht="45" customHeight="1" thickBot="1">
      <c r="A74" s="203" t="s">
        <v>16</v>
      </c>
      <c r="B74" s="191">
        <f aca="true" t="shared" si="14" ref="B74:M74">SUM(B72:B73)</f>
        <v>190775</v>
      </c>
      <c r="C74" s="184">
        <f t="shared" si="14"/>
        <v>22721</v>
      </c>
      <c r="D74" s="185">
        <f t="shared" si="14"/>
        <v>66088</v>
      </c>
      <c r="E74" s="227">
        <f t="shared" si="14"/>
        <v>101966</v>
      </c>
      <c r="F74" s="191">
        <f t="shared" si="14"/>
        <v>1168184</v>
      </c>
      <c r="G74" s="184">
        <f t="shared" si="14"/>
        <v>0</v>
      </c>
      <c r="H74" s="185">
        <f t="shared" si="14"/>
        <v>22591</v>
      </c>
      <c r="I74" s="227">
        <f t="shared" si="14"/>
        <v>1145593</v>
      </c>
      <c r="J74" s="191">
        <f t="shared" si="14"/>
        <v>1358959</v>
      </c>
      <c r="K74" s="184">
        <f t="shared" si="14"/>
        <v>22721</v>
      </c>
      <c r="L74" s="185">
        <f t="shared" si="14"/>
        <v>88679</v>
      </c>
      <c r="M74" s="186">
        <f t="shared" si="14"/>
        <v>1247559</v>
      </c>
      <c r="N74" s="26">
        <v>0</v>
      </c>
    </row>
  </sheetData>
  <mergeCells count="20">
    <mergeCell ref="A2:A5"/>
    <mergeCell ref="E4:E5"/>
    <mergeCell ref="M4:M5"/>
    <mergeCell ref="I4:I5"/>
    <mergeCell ref="H4:H5"/>
    <mergeCell ref="C4:C5"/>
    <mergeCell ref="D4:D5"/>
    <mergeCell ref="G4:G5"/>
    <mergeCell ref="K4:K5"/>
    <mergeCell ref="L4:L5"/>
    <mergeCell ref="I44:I45"/>
    <mergeCell ref="K44:K45"/>
    <mergeCell ref="L44:L45"/>
    <mergeCell ref="M44:M45"/>
    <mergeCell ref="G44:G45"/>
    <mergeCell ref="H44:H45"/>
    <mergeCell ref="A42:A45"/>
    <mergeCell ref="C44:C45"/>
    <mergeCell ref="D44:D45"/>
    <mergeCell ref="E44:E45"/>
  </mergeCells>
  <printOptions horizontalCentered="1"/>
  <pageMargins left="0.5905511811023623" right="0.5905511811023623" top="0.5905511811023623" bottom="0.5905511811023623" header="0.3937007874015748" footer="0.3937007874015748"/>
  <pageSetup firstPageNumber="7" useFirstPageNumber="1" fitToHeight="2" horizontalDpi="600" verticalDpi="600" orientation="portrait" paperSize="9" scale="65" r:id="rId1"/>
  <headerFooter alignWithMargins="0">
    <oddFooter>&amp;C&amp;P</oddFooter>
  </headerFooter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U74"/>
  <sheetViews>
    <sheetView view="pageBreakPreview" zoomScale="75" zoomScaleNormal="75" zoomScaleSheetLayoutView="75" workbookViewId="0" topLeftCell="A1">
      <pane xSplit="1" ySplit="5" topLeftCell="D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42" sqref="V42"/>
    </sheetView>
  </sheetViews>
  <sheetFormatPr defaultColWidth="8.796875" defaultRowHeight="15"/>
  <cols>
    <col min="1" max="1" width="13.59765625" style="2" customWidth="1"/>
    <col min="2" max="3" width="12.59765625" style="2" customWidth="1"/>
    <col min="4" max="4" width="11.69921875" style="2" customWidth="1"/>
    <col min="5" max="5" width="10.5" style="2" customWidth="1"/>
    <col min="6" max="6" width="13.5" style="2" customWidth="1"/>
    <col min="7" max="7" width="12.59765625" style="2" customWidth="1"/>
    <col min="8" max="8" width="11.69921875" style="2" customWidth="1"/>
    <col min="9" max="9" width="10.59765625" style="2" customWidth="1"/>
    <col min="10" max="10" width="13.59765625" style="2" customWidth="1"/>
    <col min="11" max="11" width="13.19921875" style="2" customWidth="1"/>
    <col min="12" max="12" width="12.09765625" style="2" customWidth="1"/>
    <col min="13" max="13" width="11" style="2" customWidth="1"/>
    <col min="14" max="14" width="11.09765625" style="2" customWidth="1"/>
    <col min="15" max="16" width="10.8984375" style="2" customWidth="1"/>
    <col min="17" max="17" width="15" style="2" customWidth="1"/>
    <col min="18" max="19" width="12.09765625" style="42" hidden="1" customWidth="1"/>
    <col min="20" max="20" width="8" style="42" hidden="1" customWidth="1"/>
    <col min="21" max="16384" width="11" style="2" customWidth="1"/>
  </cols>
  <sheetData>
    <row r="1" spans="1:20" s="15" customFormat="1" ht="24" customHeight="1">
      <c r="A1" s="79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O1" s="28"/>
      <c r="P1" s="28"/>
      <c r="R1" s="20"/>
      <c r="S1" s="20"/>
      <c r="T1" s="20"/>
    </row>
    <row r="2" spans="1:20" s="15" customFormat="1" ht="27" customHeight="1" thickBot="1">
      <c r="A2" s="79" t="s">
        <v>302</v>
      </c>
      <c r="P2" s="359"/>
      <c r="Q2" s="74" t="s">
        <v>293</v>
      </c>
      <c r="R2" s="29"/>
      <c r="S2" s="16"/>
      <c r="T2" s="16"/>
    </row>
    <row r="3" spans="1:20" s="15" customFormat="1" ht="21.75" customHeight="1">
      <c r="A3" s="425" t="s">
        <v>384</v>
      </c>
      <c r="B3" s="88"/>
      <c r="C3" s="83"/>
      <c r="D3" s="83" t="s">
        <v>80</v>
      </c>
      <c r="E3" s="89"/>
      <c r="F3" s="88"/>
      <c r="G3" s="83"/>
      <c r="H3" s="83" t="s">
        <v>79</v>
      </c>
      <c r="I3" s="89"/>
      <c r="J3" s="88"/>
      <c r="K3" s="83"/>
      <c r="L3" s="83" t="s">
        <v>81</v>
      </c>
      <c r="M3" s="89"/>
      <c r="N3" s="88"/>
      <c r="O3" s="13" t="s">
        <v>82</v>
      </c>
      <c r="P3" s="89"/>
      <c r="Q3" s="425" t="s">
        <v>61</v>
      </c>
      <c r="R3" s="16" t="s">
        <v>84</v>
      </c>
      <c r="S3" s="30" t="s">
        <v>83</v>
      </c>
      <c r="T3" s="31" t="s">
        <v>83</v>
      </c>
    </row>
    <row r="4" spans="1:20" s="15" customFormat="1" ht="21.75" customHeight="1">
      <c r="A4" s="426"/>
      <c r="B4" s="87" t="s">
        <v>60</v>
      </c>
      <c r="C4" s="446" t="s">
        <v>134</v>
      </c>
      <c r="D4" s="448" t="s">
        <v>133</v>
      </c>
      <c r="E4" s="444" t="s">
        <v>372</v>
      </c>
      <c r="F4" s="85" t="s">
        <v>60</v>
      </c>
      <c r="G4" s="446" t="s">
        <v>134</v>
      </c>
      <c r="H4" s="448" t="s">
        <v>133</v>
      </c>
      <c r="I4" s="444" t="s">
        <v>371</v>
      </c>
      <c r="J4" s="87" t="s">
        <v>60</v>
      </c>
      <c r="K4" s="446" t="s">
        <v>134</v>
      </c>
      <c r="L4" s="448" t="s">
        <v>133</v>
      </c>
      <c r="M4" s="444" t="s">
        <v>371</v>
      </c>
      <c r="N4" s="85" t="s">
        <v>60</v>
      </c>
      <c r="O4" s="435" t="s">
        <v>70</v>
      </c>
      <c r="P4" s="444" t="s">
        <v>135</v>
      </c>
      <c r="Q4" s="450"/>
      <c r="R4" s="16" t="s">
        <v>85</v>
      </c>
      <c r="S4" s="32" t="s">
        <v>61</v>
      </c>
      <c r="T4" s="33" t="s">
        <v>61</v>
      </c>
    </row>
    <row r="5" spans="1:20" s="15" customFormat="1" ht="21.75" customHeight="1" thickBot="1">
      <c r="A5" s="439"/>
      <c r="B5" s="1"/>
      <c r="C5" s="447"/>
      <c r="D5" s="449"/>
      <c r="E5" s="445"/>
      <c r="F5" s="147"/>
      <c r="G5" s="447"/>
      <c r="H5" s="449"/>
      <c r="I5" s="445"/>
      <c r="J5" s="1"/>
      <c r="K5" s="447"/>
      <c r="L5" s="449"/>
      <c r="M5" s="445"/>
      <c r="N5" s="147"/>
      <c r="O5" s="436"/>
      <c r="P5" s="443"/>
      <c r="Q5" s="451"/>
      <c r="R5" s="19" t="s">
        <v>77</v>
      </c>
      <c r="S5" s="34"/>
      <c r="T5" s="35" t="s">
        <v>77</v>
      </c>
    </row>
    <row r="6" spans="1:21" ht="27" customHeight="1">
      <c r="A6" s="271" t="s">
        <v>190</v>
      </c>
      <c r="B6" s="136">
        <f>SUM(C6:E6)</f>
        <v>17995</v>
      </c>
      <c r="C6" s="277">
        <v>0</v>
      </c>
      <c r="D6" s="278">
        <v>17995</v>
      </c>
      <c r="E6" s="279">
        <v>0</v>
      </c>
      <c r="F6" s="122">
        <f aca="true" t="shared" si="0" ref="F6:F37">SUM(G6:I6)</f>
        <v>29200</v>
      </c>
      <c r="G6" s="277">
        <v>0</v>
      </c>
      <c r="H6" s="278">
        <v>29200</v>
      </c>
      <c r="I6" s="279">
        <v>0</v>
      </c>
      <c r="J6" s="136">
        <f>SUM(K6:M6)</f>
        <v>47195</v>
      </c>
      <c r="K6" s="172">
        <f aca="true" t="shared" si="1" ref="K6:K40">SUM(G6,C6)</f>
        <v>0</v>
      </c>
      <c r="L6" s="173">
        <f aca="true" t="shared" si="2" ref="L6:L40">SUM(H6,D6)</f>
        <v>47195</v>
      </c>
      <c r="M6" s="174">
        <f aca="true" t="shared" si="3" ref="M6:M40">SUM(I6,E6)</f>
        <v>0</v>
      </c>
      <c r="N6" s="122">
        <f>SUM(O6:P6)</f>
        <v>0</v>
      </c>
      <c r="O6" s="172">
        <v>0</v>
      </c>
      <c r="P6" s="174">
        <v>0</v>
      </c>
      <c r="Q6" s="150">
        <f aca="true" t="shared" si="4" ref="Q6:Q40">SUM(J6,N6)</f>
        <v>47195</v>
      </c>
      <c r="R6" s="3">
        <v>0</v>
      </c>
      <c r="S6" s="5">
        <v>49043</v>
      </c>
      <c r="T6" s="6">
        <v>0</v>
      </c>
      <c r="U6" s="43"/>
    </row>
    <row r="7" spans="1:21" ht="27" customHeight="1">
      <c r="A7" s="168" t="s">
        <v>191</v>
      </c>
      <c r="B7" s="137">
        <f>SUM(C7:E7)</f>
        <v>3687</v>
      </c>
      <c r="C7" s="280">
        <v>3687</v>
      </c>
      <c r="D7" s="281">
        <v>0</v>
      </c>
      <c r="E7" s="282">
        <v>0</v>
      </c>
      <c r="F7" s="96">
        <f t="shared" si="0"/>
        <v>46454</v>
      </c>
      <c r="G7" s="280">
        <v>46454</v>
      </c>
      <c r="H7" s="281">
        <v>0</v>
      </c>
      <c r="I7" s="282">
        <v>0</v>
      </c>
      <c r="J7" s="137">
        <f>SUM(K7:M7)</f>
        <v>50141</v>
      </c>
      <c r="K7" s="175">
        <f t="shared" si="1"/>
        <v>50141</v>
      </c>
      <c r="L7" s="176">
        <f t="shared" si="2"/>
        <v>0</v>
      </c>
      <c r="M7" s="177">
        <f t="shared" si="3"/>
        <v>0</v>
      </c>
      <c r="N7" s="96">
        <f aca="true" t="shared" si="5" ref="N7:N40">SUM(O7:P7)</f>
        <v>0</v>
      </c>
      <c r="O7" s="175">
        <v>0</v>
      </c>
      <c r="P7" s="177">
        <v>0</v>
      </c>
      <c r="Q7" s="123">
        <f t="shared" si="4"/>
        <v>50141</v>
      </c>
      <c r="R7" s="3">
        <v>0</v>
      </c>
      <c r="S7" s="5">
        <v>49572</v>
      </c>
      <c r="T7" s="6">
        <v>0</v>
      </c>
      <c r="U7" s="43"/>
    </row>
    <row r="8" spans="1:21" ht="27" customHeight="1">
      <c r="A8" s="168" t="s">
        <v>192</v>
      </c>
      <c r="B8" s="137">
        <f aca="true" t="shared" si="6" ref="B8:B56">SUM(C8:E8)</f>
        <v>5388</v>
      </c>
      <c r="C8" s="280">
        <v>5388</v>
      </c>
      <c r="D8" s="281">
        <v>0</v>
      </c>
      <c r="E8" s="282">
        <v>0</v>
      </c>
      <c r="F8" s="96">
        <f t="shared" si="0"/>
        <v>69166</v>
      </c>
      <c r="G8" s="280">
        <v>69166</v>
      </c>
      <c r="H8" s="281">
        <v>0</v>
      </c>
      <c r="I8" s="282">
        <v>0</v>
      </c>
      <c r="J8" s="137">
        <f aca="true" t="shared" si="7" ref="J8:J56">SUM(K8:M8)</f>
        <v>74554</v>
      </c>
      <c r="K8" s="175">
        <f t="shared" si="1"/>
        <v>74554</v>
      </c>
      <c r="L8" s="176">
        <f t="shared" si="2"/>
        <v>0</v>
      </c>
      <c r="M8" s="177">
        <f t="shared" si="3"/>
        <v>0</v>
      </c>
      <c r="N8" s="96">
        <f t="shared" si="5"/>
        <v>0</v>
      </c>
      <c r="O8" s="175">
        <v>0</v>
      </c>
      <c r="P8" s="177">
        <v>0</v>
      </c>
      <c r="Q8" s="123">
        <f t="shared" si="4"/>
        <v>74554</v>
      </c>
      <c r="R8" s="3">
        <v>0</v>
      </c>
      <c r="S8" s="5">
        <v>90885</v>
      </c>
      <c r="T8" s="6">
        <v>0</v>
      </c>
      <c r="U8" s="43"/>
    </row>
    <row r="9" spans="1:21" ht="27" customHeight="1">
      <c r="A9" s="168" t="s">
        <v>193</v>
      </c>
      <c r="B9" s="137">
        <f t="shared" si="6"/>
        <v>19757</v>
      </c>
      <c r="C9" s="280">
        <v>13121</v>
      </c>
      <c r="D9" s="281">
        <v>6636</v>
      </c>
      <c r="E9" s="282">
        <v>0</v>
      </c>
      <c r="F9" s="96">
        <f t="shared" si="0"/>
        <v>67361</v>
      </c>
      <c r="G9" s="280">
        <v>55083</v>
      </c>
      <c r="H9" s="281">
        <v>12278</v>
      </c>
      <c r="I9" s="282">
        <v>0</v>
      </c>
      <c r="J9" s="137">
        <f t="shared" si="7"/>
        <v>87118</v>
      </c>
      <c r="K9" s="175">
        <f t="shared" si="1"/>
        <v>68204</v>
      </c>
      <c r="L9" s="176">
        <f t="shared" si="2"/>
        <v>18914</v>
      </c>
      <c r="M9" s="177">
        <f t="shared" si="3"/>
        <v>0</v>
      </c>
      <c r="N9" s="96">
        <f t="shared" si="5"/>
        <v>0</v>
      </c>
      <c r="O9" s="175">
        <v>0</v>
      </c>
      <c r="P9" s="177">
        <v>0</v>
      </c>
      <c r="Q9" s="123">
        <f t="shared" si="4"/>
        <v>87118</v>
      </c>
      <c r="R9" s="3">
        <v>0</v>
      </c>
      <c r="S9" s="5">
        <v>61826</v>
      </c>
      <c r="T9" s="6">
        <v>0</v>
      </c>
      <c r="U9" s="43"/>
    </row>
    <row r="10" spans="1:21" ht="27" customHeight="1">
      <c r="A10" s="169" t="s">
        <v>194</v>
      </c>
      <c r="B10" s="138">
        <f t="shared" si="6"/>
        <v>7172</v>
      </c>
      <c r="C10" s="283">
        <v>7172</v>
      </c>
      <c r="D10" s="284">
        <v>0</v>
      </c>
      <c r="E10" s="285">
        <v>0</v>
      </c>
      <c r="F10" s="151">
        <f t="shared" si="0"/>
        <v>28352</v>
      </c>
      <c r="G10" s="283">
        <v>28352</v>
      </c>
      <c r="H10" s="284">
        <v>0</v>
      </c>
      <c r="I10" s="285">
        <v>0</v>
      </c>
      <c r="J10" s="138">
        <f t="shared" si="7"/>
        <v>35524</v>
      </c>
      <c r="K10" s="178">
        <f t="shared" si="1"/>
        <v>35524</v>
      </c>
      <c r="L10" s="179">
        <f t="shared" si="2"/>
        <v>0</v>
      </c>
      <c r="M10" s="180">
        <f t="shared" si="3"/>
        <v>0</v>
      </c>
      <c r="N10" s="151">
        <f t="shared" si="5"/>
        <v>52</v>
      </c>
      <c r="O10" s="178">
        <v>52</v>
      </c>
      <c r="P10" s="180">
        <v>0</v>
      </c>
      <c r="Q10" s="141">
        <f t="shared" si="4"/>
        <v>35576</v>
      </c>
      <c r="R10" s="4">
        <v>0</v>
      </c>
      <c r="S10" s="7">
        <v>38549</v>
      </c>
      <c r="T10" s="8">
        <v>0</v>
      </c>
      <c r="U10" s="43"/>
    </row>
    <row r="11" spans="1:21" ht="27" customHeight="1">
      <c r="A11" s="273" t="s">
        <v>195</v>
      </c>
      <c r="B11" s="139">
        <f t="shared" si="6"/>
        <v>3531</v>
      </c>
      <c r="C11" s="286">
        <v>3531</v>
      </c>
      <c r="D11" s="287">
        <v>0</v>
      </c>
      <c r="E11" s="288">
        <v>0</v>
      </c>
      <c r="F11" s="152">
        <f t="shared" si="0"/>
        <v>24734</v>
      </c>
      <c r="G11" s="286">
        <v>24734</v>
      </c>
      <c r="H11" s="287">
        <v>0</v>
      </c>
      <c r="I11" s="288">
        <v>0</v>
      </c>
      <c r="J11" s="139">
        <f t="shared" si="7"/>
        <v>28265</v>
      </c>
      <c r="K11" s="181">
        <f t="shared" si="1"/>
        <v>28265</v>
      </c>
      <c r="L11" s="182">
        <f t="shared" si="2"/>
        <v>0</v>
      </c>
      <c r="M11" s="183">
        <f t="shared" si="3"/>
        <v>0</v>
      </c>
      <c r="N11" s="152">
        <f t="shared" si="5"/>
        <v>0</v>
      </c>
      <c r="O11" s="181">
        <v>0</v>
      </c>
      <c r="P11" s="183">
        <v>0</v>
      </c>
      <c r="Q11" s="142">
        <f t="shared" si="4"/>
        <v>28265</v>
      </c>
      <c r="R11" s="3">
        <v>0</v>
      </c>
      <c r="S11" s="5">
        <v>32351</v>
      </c>
      <c r="T11" s="6">
        <v>0</v>
      </c>
      <c r="U11" s="43"/>
    </row>
    <row r="12" spans="1:21" ht="27" customHeight="1">
      <c r="A12" s="168" t="s">
        <v>196</v>
      </c>
      <c r="B12" s="137">
        <f t="shared" si="6"/>
        <v>11032</v>
      </c>
      <c r="C12" s="280">
        <v>11032</v>
      </c>
      <c r="D12" s="281">
        <v>0</v>
      </c>
      <c r="E12" s="282">
        <v>0</v>
      </c>
      <c r="F12" s="96">
        <f t="shared" si="0"/>
        <v>39379</v>
      </c>
      <c r="G12" s="280">
        <v>39379</v>
      </c>
      <c r="H12" s="281">
        <v>0</v>
      </c>
      <c r="I12" s="282">
        <v>0</v>
      </c>
      <c r="J12" s="137">
        <f t="shared" si="7"/>
        <v>50411</v>
      </c>
      <c r="K12" s="175">
        <f t="shared" si="1"/>
        <v>50411</v>
      </c>
      <c r="L12" s="176">
        <f t="shared" si="2"/>
        <v>0</v>
      </c>
      <c r="M12" s="177">
        <f t="shared" si="3"/>
        <v>0</v>
      </c>
      <c r="N12" s="96">
        <f t="shared" si="5"/>
        <v>0</v>
      </c>
      <c r="O12" s="175">
        <v>0</v>
      </c>
      <c r="P12" s="177">
        <v>0</v>
      </c>
      <c r="Q12" s="123">
        <f t="shared" si="4"/>
        <v>50411</v>
      </c>
      <c r="R12" s="3">
        <v>0</v>
      </c>
      <c r="S12" s="5">
        <v>51428</v>
      </c>
      <c r="T12" s="6">
        <v>0</v>
      </c>
      <c r="U12" s="43"/>
    </row>
    <row r="13" spans="1:21" ht="27" customHeight="1">
      <c r="A13" s="168" t="s">
        <v>197</v>
      </c>
      <c r="B13" s="137">
        <f t="shared" si="6"/>
        <v>2487</v>
      </c>
      <c r="C13" s="280">
        <v>2487</v>
      </c>
      <c r="D13" s="281">
        <v>0</v>
      </c>
      <c r="E13" s="282">
        <v>0</v>
      </c>
      <c r="F13" s="96">
        <f t="shared" si="0"/>
        <v>22698</v>
      </c>
      <c r="G13" s="280">
        <v>22698</v>
      </c>
      <c r="H13" s="281">
        <v>0</v>
      </c>
      <c r="I13" s="282">
        <v>0</v>
      </c>
      <c r="J13" s="137">
        <f t="shared" si="7"/>
        <v>25185</v>
      </c>
      <c r="K13" s="175">
        <f t="shared" si="1"/>
        <v>25185</v>
      </c>
      <c r="L13" s="176">
        <f t="shared" si="2"/>
        <v>0</v>
      </c>
      <c r="M13" s="177">
        <f t="shared" si="3"/>
        <v>0</v>
      </c>
      <c r="N13" s="96">
        <f t="shared" si="5"/>
        <v>9</v>
      </c>
      <c r="O13" s="175">
        <v>9</v>
      </c>
      <c r="P13" s="177">
        <v>0</v>
      </c>
      <c r="Q13" s="123">
        <f t="shared" si="4"/>
        <v>25194</v>
      </c>
      <c r="R13" s="3">
        <v>0</v>
      </c>
      <c r="S13" s="5">
        <v>22010</v>
      </c>
      <c r="T13" s="6">
        <v>0</v>
      </c>
      <c r="U13" s="43"/>
    </row>
    <row r="14" spans="1:21" ht="27" customHeight="1">
      <c r="A14" s="168" t="s">
        <v>198</v>
      </c>
      <c r="B14" s="137">
        <f t="shared" si="6"/>
        <v>3142</v>
      </c>
      <c r="C14" s="280">
        <v>3142</v>
      </c>
      <c r="D14" s="281">
        <v>0</v>
      </c>
      <c r="E14" s="282">
        <v>0</v>
      </c>
      <c r="F14" s="96">
        <f t="shared" si="0"/>
        <v>17233</v>
      </c>
      <c r="G14" s="280">
        <v>17233</v>
      </c>
      <c r="H14" s="281">
        <v>0</v>
      </c>
      <c r="I14" s="282">
        <v>0</v>
      </c>
      <c r="J14" s="137">
        <f t="shared" si="7"/>
        <v>20375</v>
      </c>
      <c r="K14" s="175">
        <f t="shared" si="1"/>
        <v>20375</v>
      </c>
      <c r="L14" s="176">
        <f t="shared" si="2"/>
        <v>0</v>
      </c>
      <c r="M14" s="177">
        <f t="shared" si="3"/>
        <v>0</v>
      </c>
      <c r="N14" s="96">
        <f t="shared" si="5"/>
        <v>0</v>
      </c>
      <c r="O14" s="175">
        <v>0</v>
      </c>
      <c r="P14" s="177">
        <v>0</v>
      </c>
      <c r="Q14" s="123">
        <f t="shared" si="4"/>
        <v>20375</v>
      </c>
      <c r="R14" s="3">
        <v>0</v>
      </c>
      <c r="S14" s="5">
        <v>22312</v>
      </c>
      <c r="T14" s="6">
        <v>0</v>
      </c>
      <c r="U14" s="43"/>
    </row>
    <row r="15" spans="1:21" ht="27" customHeight="1">
      <c r="A15" s="169" t="s">
        <v>199</v>
      </c>
      <c r="B15" s="138">
        <f t="shared" si="6"/>
        <v>4361</v>
      </c>
      <c r="C15" s="283">
        <v>4361</v>
      </c>
      <c r="D15" s="284">
        <v>0</v>
      </c>
      <c r="E15" s="285">
        <v>0</v>
      </c>
      <c r="F15" s="151">
        <f t="shared" si="0"/>
        <v>19092</v>
      </c>
      <c r="G15" s="283">
        <v>19092</v>
      </c>
      <c r="H15" s="284">
        <v>0</v>
      </c>
      <c r="I15" s="285">
        <v>0</v>
      </c>
      <c r="J15" s="138">
        <f t="shared" si="7"/>
        <v>23453</v>
      </c>
      <c r="K15" s="178">
        <f t="shared" si="1"/>
        <v>23453</v>
      </c>
      <c r="L15" s="179">
        <f t="shared" si="2"/>
        <v>0</v>
      </c>
      <c r="M15" s="180">
        <f t="shared" si="3"/>
        <v>0</v>
      </c>
      <c r="N15" s="151">
        <f t="shared" si="5"/>
        <v>0</v>
      </c>
      <c r="O15" s="178">
        <v>0</v>
      </c>
      <c r="P15" s="180">
        <v>0</v>
      </c>
      <c r="Q15" s="141">
        <f t="shared" si="4"/>
        <v>23453</v>
      </c>
      <c r="R15" s="4">
        <v>0</v>
      </c>
      <c r="S15" s="7">
        <v>23693</v>
      </c>
      <c r="T15" s="8">
        <v>0</v>
      </c>
      <c r="U15" s="43"/>
    </row>
    <row r="16" spans="1:21" ht="27" customHeight="1">
      <c r="A16" s="273" t="s">
        <v>200</v>
      </c>
      <c r="B16" s="139">
        <f t="shared" si="6"/>
        <v>2258</v>
      </c>
      <c r="C16" s="286">
        <v>1355</v>
      </c>
      <c r="D16" s="287">
        <v>903</v>
      </c>
      <c r="E16" s="288">
        <v>0</v>
      </c>
      <c r="F16" s="152">
        <f t="shared" si="0"/>
        <v>31144</v>
      </c>
      <c r="G16" s="286">
        <v>18686</v>
      </c>
      <c r="H16" s="287">
        <v>12458</v>
      </c>
      <c r="I16" s="288">
        <v>0</v>
      </c>
      <c r="J16" s="139">
        <f t="shared" si="7"/>
        <v>33402</v>
      </c>
      <c r="K16" s="181">
        <f t="shared" si="1"/>
        <v>20041</v>
      </c>
      <c r="L16" s="182">
        <f t="shared" si="2"/>
        <v>13361</v>
      </c>
      <c r="M16" s="183">
        <f t="shared" si="3"/>
        <v>0</v>
      </c>
      <c r="N16" s="152">
        <f t="shared" si="5"/>
        <v>0</v>
      </c>
      <c r="O16" s="181">
        <v>0</v>
      </c>
      <c r="P16" s="183">
        <v>0</v>
      </c>
      <c r="Q16" s="142">
        <f t="shared" si="4"/>
        <v>33402</v>
      </c>
      <c r="R16" s="3">
        <v>-237</v>
      </c>
      <c r="S16" s="5">
        <v>36574</v>
      </c>
      <c r="T16" s="6">
        <v>-237</v>
      </c>
      <c r="U16" s="43"/>
    </row>
    <row r="17" spans="1:21" ht="27" customHeight="1">
      <c r="A17" s="168" t="s">
        <v>201</v>
      </c>
      <c r="B17" s="137">
        <f t="shared" si="6"/>
        <v>17011</v>
      </c>
      <c r="C17" s="280">
        <v>17011</v>
      </c>
      <c r="D17" s="281">
        <v>0</v>
      </c>
      <c r="E17" s="282">
        <v>0</v>
      </c>
      <c r="F17" s="96">
        <f t="shared" si="0"/>
        <v>105278</v>
      </c>
      <c r="G17" s="280">
        <v>105278</v>
      </c>
      <c r="H17" s="281">
        <v>0</v>
      </c>
      <c r="I17" s="282">
        <v>0</v>
      </c>
      <c r="J17" s="137">
        <f t="shared" si="7"/>
        <v>122289</v>
      </c>
      <c r="K17" s="175">
        <f t="shared" si="1"/>
        <v>122289</v>
      </c>
      <c r="L17" s="176">
        <f t="shared" si="2"/>
        <v>0</v>
      </c>
      <c r="M17" s="177">
        <f t="shared" si="3"/>
        <v>0</v>
      </c>
      <c r="N17" s="96">
        <f t="shared" si="5"/>
        <v>0</v>
      </c>
      <c r="O17" s="175">
        <v>0</v>
      </c>
      <c r="P17" s="177">
        <v>0</v>
      </c>
      <c r="Q17" s="123">
        <f t="shared" si="4"/>
        <v>122289</v>
      </c>
      <c r="R17" s="3">
        <v>0</v>
      </c>
      <c r="S17" s="5">
        <v>106785</v>
      </c>
      <c r="T17" s="6">
        <v>0</v>
      </c>
      <c r="U17" s="43"/>
    </row>
    <row r="18" spans="1:21" ht="27" customHeight="1">
      <c r="A18" s="168" t="s">
        <v>202</v>
      </c>
      <c r="B18" s="137">
        <f t="shared" si="6"/>
        <v>3314</v>
      </c>
      <c r="C18" s="280">
        <v>3314</v>
      </c>
      <c r="D18" s="281">
        <v>0</v>
      </c>
      <c r="E18" s="282">
        <v>0</v>
      </c>
      <c r="F18" s="96">
        <f t="shared" si="0"/>
        <v>39206</v>
      </c>
      <c r="G18" s="280">
        <v>39206</v>
      </c>
      <c r="H18" s="281">
        <v>0</v>
      </c>
      <c r="I18" s="282">
        <v>0</v>
      </c>
      <c r="J18" s="137">
        <f t="shared" si="7"/>
        <v>42520</v>
      </c>
      <c r="K18" s="175">
        <f t="shared" si="1"/>
        <v>42520</v>
      </c>
      <c r="L18" s="176">
        <f t="shared" si="2"/>
        <v>0</v>
      </c>
      <c r="M18" s="177">
        <f t="shared" si="3"/>
        <v>0</v>
      </c>
      <c r="N18" s="96">
        <f t="shared" si="5"/>
        <v>0</v>
      </c>
      <c r="O18" s="175">
        <v>0</v>
      </c>
      <c r="P18" s="177">
        <v>0</v>
      </c>
      <c r="Q18" s="123">
        <f t="shared" si="4"/>
        <v>42520</v>
      </c>
      <c r="R18" s="3">
        <v>0</v>
      </c>
      <c r="S18" s="5">
        <v>45866</v>
      </c>
      <c r="T18" s="6">
        <v>0</v>
      </c>
      <c r="U18" s="43"/>
    </row>
    <row r="19" spans="1:21" ht="27" customHeight="1">
      <c r="A19" s="168" t="s">
        <v>203</v>
      </c>
      <c r="B19" s="137">
        <f t="shared" si="6"/>
        <v>3408</v>
      </c>
      <c r="C19" s="280">
        <v>3408</v>
      </c>
      <c r="D19" s="281">
        <v>0</v>
      </c>
      <c r="E19" s="282">
        <v>0</v>
      </c>
      <c r="F19" s="96">
        <f t="shared" si="0"/>
        <v>34616</v>
      </c>
      <c r="G19" s="280">
        <v>34616</v>
      </c>
      <c r="H19" s="281">
        <v>0</v>
      </c>
      <c r="I19" s="282">
        <v>0</v>
      </c>
      <c r="J19" s="137">
        <f t="shared" si="7"/>
        <v>38024</v>
      </c>
      <c r="K19" s="175">
        <f t="shared" si="1"/>
        <v>38024</v>
      </c>
      <c r="L19" s="176">
        <f t="shared" si="2"/>
        <v>0</v>
      </c>
      <c r="M19" s="177">
        <f t="shared" si="3"/>
        <v>0</v>
      </c>
      <c r="N19" s="96">
        <f t="shared" si="5"/>
        <v>0</v>
      </c>
      <c r="O19" s="175">
        <v>0</v>
      </c>
      <c r="P19" s="177">
        <v>0</v>
      </c>
      <c r="Q19" s="123">
        <f t="shared" si="4"/>
        <v>38024</v>
      </c>
      <c r="R19" s="3">
        <v>0</v>
      </c>
      <c r="S19" s="5">
        <v>42352</v>
      </c>
      <c r="T19" s="6">
        <v>0</v>
      </c>
      <c r="U19" s="43"/>
    </row>
    <row r="20" spans="1:21" ht="27" customHeight="1">
      <c r="A20" s="169" t="s">
        <v>204</v>
      </c>
      <c r="B20" s="138">
        <f t="shared" si="6"/>
        <v>3579</v>
      </c>
      <c r="C20" s="283">
        <v>3579</v>
      </c>
      <c r="D20" s="284">
        <v>0</v>
      </c>
      <c r="E20" s="285">
        <v>0</v>
      </c>
      <c r="F20" s="151">
        <f t="shared" si="0"/>
        <v>13540</v>
      </c>
      <c r="G20" s="283">
        <v>13540</v>
      </c>
      <c r="H20" s="284">
        <v>0</v>
      </c>
      <c r="I20" s="285">
        <v>0</v>
      </c>
      <c r="J20" s="138">
        <f t="shared" si="7"/>
        <v>17119</v>
      </c>
      <c r="K20" s="178">
        <f t="shared" si="1"/>
        <v>17119</v>
      </c>
      <c r="L20" s="179">
        <f t="shared" si="2"/>
        <v>0</v>
      </c>
      <c r="M20" s="180">
        <f t="shared" si="3"/>
        <v>0</v>
      </c>
      <c r="N20" s="151">
        <f t="shared" si="5"/>
        <v>0</v>
      </c>
      <c r="O20" s="178">
        <v>0</v>
      </c>
      <c r="P20" s="180">
        <v>0</v>
      </c>
      <c r="Q20" s="141">
        <f t="shared" si="4"/>
        <v>17119</v>
      </c>
      <c r="R20" s="4">
        <v>0</v>
      </c>
      <c r="S20" s="7">
        <v>17104</v>
      </c>
      <c r="T20" s="8">
        <v>0</v>
      </c>
      <c r="U20" s="43"/>
    </row>
    <row r="21" spans="1:21" ht="27" customHeight="1">
      <c r="A21" s="273" t="s">
        <v>205</v>
      </c>
      <c r="B21" s="139">
        <f t="shared" si="6"/>
        <v>2303</v>
      </c>
      <c r="C21" s="286">
        <v>2303</v>
      </c>
      <c r="D21" s="287">
        <v>0</v>
      </c>
      <c r="E21" s="288">
        <v>0</v>
      </c>
      <c r="F21" s="152">
        <f t="shared" si="0"/>
        <v>13048</v>
      </c>
      <c r="G21" s="286">
        <v>13048</v>
      </c>
      <c r="H21" s="287">
        <v>0</v>
      </c>
      <c r="I21" s="288">
        <v>0</v>
      </c>
      <c r="J21" s="139">
        <f t="shared" si="7"/>
        <v>15351</v>
      </c>
      <c r="K21" s="181">
        <f t="shared" si="1"/>
        <v>15351</v>
      </c>
      <c r="L21" s="182">
        <f t="shared" si="2"/>
        <v>0</v>
      </c>
      <c r="M21" s="183">
        <f t="shared" si="3"/>
        <v>0</v>
      </c>
      <c r="N21" s="152">
        <f t="shared" si="5"/>
        <v>0</v>
      </c>
      <c r="O21" s="181">
        <v>0</v>
      </c>
      <c r="P21" s="183">
        <v>0</v>
      </c>
      <c r="Q21" s="142">
        <f t="shared" si="4"/>
        <v>15351</v>
      </c>
      <c r="R21" s="3">
        <v>0</v>
      </c>
      <c r="S21" s="5">
        <v>17041</v>
      </c>
      <c r="T21" s="6">
        <v>0</v>
      </c>
      <c r="U21" s="43"/>
    </row>
    <row r="22" spans="1:21" ht="27" customHeight="1">
      <c r="A22" s="168" t="s">
        <v>206</v>
      </c>
      <c r="B22" s="137">
        <f t="shared" si="6"/>
        <v>3645</v>
      </c>
      <c r="C22" s="280">
        <v>3645</v>
      </c>
      <c r="D22" s="281">
        <v>0</v>
      </c>
      <c r="E22" s="282">
        <v>0</v>
      </c>
      <c r="F22" s="96">
        <f t="shared" si="0"/>
        <v>23085</v>
      </c>
      <c r="G22" s="280">
        <v>23085</v>
      </c>
      <c r="H22" s="281">
        <v>0</v>
      </c>
      <c r="I22" s="282">
        <v>0</v>
      </c>
      <c r="J22" s="137">
        <f t="shared" si="7"/>
        <v>26730</v>
      </c>
      <c r="K22" s="175">
        <f t="shared" si="1"/>
        <v>26730</v>
      </c>
      <c r="L22" s="176">
        <f t="shared" si="2"/>
        <v>0</v>
      </c>
      <c r="M22" s="177">
        <f t="shared" si="3"/>
        <v>0</v>
      </c>
      <c r="N22" s="96">
        <f t="shared" si="5"/>
        <v>0</v>
      </c>
      <c r="O22" s="175">
        <v>0</v>
      </c>
      <c r="P22" s="177">
        <v>0</v>
      </c>
      <c r="Q22" s="123">
        <f t="shared" si="4"/>
        <v>26730</v>
      </c>
      <c r="R22" s="3">
        <v>0</v>
      </c>
      <c r="S22" s="5">
        <v>29550</v>
      </c>
      <c r="T22" s="6">
        <v>0</v>
      </c>
      <c r="U22" s="43"/>
    </row>
    <row r="23" spans="1:21" ht="27" customHeight="1">
      <c r="A23" s="168" t="s">
        <v>207</v>
      </c>
      <c r="B23" s="137">
        <f t="shared" si="6"/>
        <v>6718</v>
      </c>
      <c r="C23" s="280">
        <v>6718</v>
      </c>
      <c r="D23" s="281">
        <v>0</v>
      </c>
      <c r="E23" s="282">
        <v>0</v>
      </c>
      <c r="F23" s="96">
        <f t="shared" si="0"/>
        <v>33513</v>
      </c>
      <c r="G23" s="280">
        <v>33513</v>
      </c>
      <c r="H23" s="281">
        <v>0</v>
      </c>
      <c r="I23" s="282">
        <v>0</v>
      </c>
      <c r="J23" s="137">
        <f t="shared" si="7"/>
        <v>40231</v>
      </c>
      <c r="K23" s="175">
        <f t="shared" si="1"/>
        <v>40231</v>
      </c>
      <c r="L23" s="176">
        <f t="shared" si="2"/>
        <v>0</v>
      </c>
      <c r="M23" s="177">
        <f t="shared" si="3"/>
        <v>0</v>
      </c>
      <c r="N23" s="96">
        <f t="shared" si="5"/>
        <v>0</v>
      </c>
      <c r="O23" s="175">
        <v>0</v>
      </c>
      <c r="P23" s="177">
        <v>0</v>
      </c>
      <c r="Q23" s="123">
        <f t="shared" si="4"/>
        <v>40231</v>
      </c>
      <c r="R23" s="3">
        <v>0</v>
      </c>
      <c r="S23" s="5">
        <v>38114</v>
      </c>
      <c r="T23" s="6">
        <v>0</v>
      </c>
      <c r="U23" s="43"/>
    </row>
    <row r="24" spans="1:21" ht="27" customHeight="1">
      <c r="A24" s="168" t="s">
        <v>208</v>
      </c>
      <c r="B24" s="137">
        <f t="shared" si="6"/>
        <v>5297</v>
      </c>
      <c r="C24" s="280">
        <v>5297</v>
      </c>
      <c r="D24" s="281">
        <v>0</v>
      </c>
      <c r="E24" s="282">
        <v>0</v>
      </c>
      <c r="F24" s="96">
        <f t="shared" si="0"/>
        <v>15256</v>
      </c>
      <c r="G24" s="280">
        <v>15256</v>
      </c>
      <c r="H24" s="281">
        <v>0</v>
      </c>
      <c r="I24" s="282">
        <v>0</v>
      </c>
      <c r="J24" s="137">
        <f t="shared" si="7"/>
        <v>20553</v>
      </c>
      <c r="K24" s="175">
        <f t="shared" si="1"/>
        <v>20553</v>
      </c>
      <c r="L24" s="176">
        <f t="shared" si="2"/>
        <v>0</v>
      </c>
      <c r="M24" s="177">
        <f t="shared" si="3"/>
        <v>0</v>
      </c>
      <c r="N24" s="96">
        <f t="shared" si="5"/>
        <v>0</v>
      </c>
      <c r="O24" s="175">
        <v>0</v>
      </c>
      <c r="P24" s="177">
        <v>0</v>
      </c>
      <c r="Q24" s="123">
        <f t="shared" si="4"/>
        <v>20553</v>
      </c>
      <c r="R24" s="3">
        <v>0</v>
      </c>
      <c r="S24" s="5">
        <v>15864</v>
      </c>
      <c r="T24" s="6">
        <v>0</v>
      </c>
      <c r="U24" s="43"/>
    </row>
    <row r="25" spans="1:21" ht="27" customHeight="1">
      <c r="A25" s="169" t="s">
        <v>209</v>
      </c>
      <c r="B25" s="138">
        <f t="shared" si="6"/>
        <v>5647</v>
      </c>
      <c r="C25" s="283">
        <v>5647</v>
      </c>
      <c r="D25" s="284">
        <v>0</v>
      </c>
      <c r="E25" s="285">
        <v>0</v>
      </c>
      <c r="F25" s="151">
        <f t="shared" si="0"/>
        <v>36492</v>
      </c>
      <c r="G25" s="283">
        <v>36492</v>
      </c>
      <c r="H25" s="284">
        <v>0</v>
      </c>
      <c r="I25" s="285">
        <v>0</v>
      </c>
      <c r="J25" s="138">
        <f t="shared" si="7"/>
        <v>42139</v>
      </c>
      <c r="K25" s="178">
        <f t="shared" si="1"/>
        <v>42139</v>
      </c>
      <c r="L25" s="179">
        <f t="shared" si="2"/>
        <v>0</v>
      </c>
      <c r="M25" s="180">
        <f t="shared" si="3"/>
        <v>0</v>
      </c>
      <c r="N25" s="151">
        <f t="shared" si="5"/>
        <v>0</v>
      </c>
      <c r="O25" s="178">
        <v>0</v>
      </c>
      <c r="P25" s="180">
        <v>0</v>
      </c>
      <c r="Q25" s="141">
        <f t="shared" si="4"/>
        <v>42139</v>
      </c>
      <c r="R25" s="4">
        <v>-18</v>
      </c>
      <c r="S25" s="7">
        <v>21759</v>
      </c>
      <c r="T25" s="8">
        <v>-18</v>
      </c>
      <c r="U25" s="43"/>
    </row>
    <row r="26" spans="1:21" ht="27" customHeight="1">
      <c r="A26" s="273" t="s">
        <v>210</v>
      </c>
      <c r="B26" s="139">
        <f t="shared" si="6"/>
        <v>3103</v>
      </c>
      <c r="C26" s="286">
        <v>3103</v>
      </c>
      <c r="D26" s="287">
        <v>0</v>
      </c>
      <c r="E26" s="288">
        <v>0</v>
      </c>
      <c r="F26" s="152">
        <f t="shared" si="0"/>
        <v>12051</v>
      </c>
      <c r="G26" s="286">
        <v>12051</v>
      </c>
      <c r="H26" s="287">
        <v>0</v>
      </c>
      <c r="I26" s="288">
        <v>0</v>
      </c>
      <c r="J26" s="139">
        <f t="shared" si="7"/>
        <v>15154</v>
      </c>
      <c r="K26" s="181">
        <f t="shared" si="1"/>
        <v>15154</v>
      </c>
      <c r="L26" s="182">
        <f t="shared" si="2"/>
        <v>0</v>
      </c>
      <c r="M26" s="183">
        <f t="shared" si="3"/>
        <v>0</v>
      </c>
      <c r="N26" s="152">
        <f t="shared" si="5"/>
        <v>0</v>
      </c>
      <c r="O26" s="181">
        <v>0</v>
      </c>
      <c r="P26" s="183">
        <v>0</v>
      </c>
      <c r="Q26" s="142">
        <f t="shared" si="4"/>
        <v>15154</v>
      </c>
      <c r="R26" s="3">
        <v>0</v>
      </c>
      <c r="S26" s="5">
        <v>35173</v>
      </c>
      <c r="T26" s="6">
        <v>0</v>
      </c>
      <c r="U26" s="43"/>
    </row>
    <row r="27" spans="1:21" ht="27" customHeight="1">
      <c r="A27" s="168" t="s">
        <v>211</v>
      </c>
      <c r="B27" s="137">
        <f t="shared" si="6"/>
        <v>3961</v>
      </c>
      <c r="C27" s="280">
        <v>3961</v>
      </c>
      <c r="D27" s="281">
        <v>0</v>
      </c>
      <c r="E27" s="282">
        <v>0</v>
      </c>
      <c r="F27" s="96">
        <f t="shared" si="0"/>
        <v>23667</v>
      </c>
      <c r="G27" s="280">
        <v>23667</v>
      </c>
      <c r="H27" s="281">
        <v>0</v>
      </c>
      <c r="I27" s="282">
        <v>0</v>
      </c>
      <c r="J27" s="137">
        <f t="shared" si="7"/>
        <v>27628</v>
      </c>
      <c r="K27" s="175">
        <f t="shared" si="1"/>
        <v>27628</v>
      </c>
      <c r="L27" s="176">
        <f t="shared" si="2"/>
        <v>0</v>
      </c>
      <c r="M27" s="177">
        <f t="shared" si="3"/>
        <v>0</v>
      </c>
      <c r="N27" s="96">
        <f t="shared" si="5"/>
        <v>0</v>
      </c>
      <c r="O27" s="175">
        <v>0</v>
      </c>
      <c r="P27" s="177">
        <v>0</v>
      </c>
      <c r="Q27" s="123">
        <f t="shared" si="4"/>
        <v>27628</v>
      </c>
      <c r="R27" s="3">
        <v>0</v>
      </c>
      <c r="S27" s="5">
        <v>7417</v>
      </c>
      <c r="T27" s="6">
        <v>0</v>
      </c>
      <c r="U27" s="43"/>
    </row>
    <row r="28" spans="1:21" ht="27" customHeight="1">
      <c r="A28" s="168" t="s">
        <v>212</v>
      </c>
      <c r="B28" s="137">
        <f t="shared" si="6"/>
        <v>3693</v>
      </c>
      <c r="C28" s="280">
        <v>3693</v>
      </c>
      <c r="D28" s="281">
        <v>0</v>
      </c>
      <c r="E28" s="282">
        <v>0</v>
      </c>
      <c r="F28" s="96">
        <f t="shared" si="0"/>
        <v>18887</v>
      </c>
      <c r="G28" s="280">
        <v>18887</v>
      </c>
      <c r="H28" s="281">
        <v>0</v>
      </c>
      <c r="I28" s="282">
        <v>0</v>
      </c>
      <c r="J28" s="137">
        <f t="shared" si="7"/>
        <v>22580</v>
      </c>
      <c r="K28" s="175">
        <f t="shared" si="1"/>
        <v>22580</v>
      </c>
      <c r="L28" s="176">
        <f t="shared" si="2"/>
        <v>0</v>
      </c>
      <c r="M28" s="177">
        <f t="shared" si="3"/>
        <v>0</v>
      </c>
      <c r="N28" s="96">
        <f t="shared" si="5"/>
        <v>0</v>
      </c>
      <c r="O28" s="175">
        <v>0</v>
      </c>
      <c r="P28" s="177">
        <v>0</v>
      </c>
      <c r="Q28" s="123">
        <f t="shared" si="4"/>
        <v>22580</v>
      </c>
      <c r="R28" s="3">
        <v>0</v>
      </c>
      <c r="S28" s="5">
        <v>29673</v>
      </c>
      <c r="T28" s="6">
        <v>0</v>
      </c>
      <c r="U28" s="43"/>
    </row>
    <row r="29" spans="1:21" ht="27" customHeight="1">
      <c r="A29" s="168" t="s">
        <v>213</v>
      </c>
      <c r="B29" s="137">
        <f t="shared" si="6"/>
        <v>1071</v>
      </c>
      <c r="C29" s="280">
        <v>1071</v>
      </c>
      <c r="D29" s="281">
        <v>0</v>
      </c>
      <c r="E29" s="282">
        <v>0</v>
      </c>
      <c r="F29" s="96">
        <f t="shared" si="0"/>
        <v>4018</v>
      </c>
      <c r="G29" s="280">
        <v>4018</v>
      </c>
      <c r="H29" s="281">
        <v>0</v>
      </c>
      <c r="I29" s="282">
        <v>0</v>
      </c>
      <c r="J29" s="137">
        <f t="shared" si="7"/>
        <v>5089</v>
      </c>
      <c r="K29" s="175">
        <f t="shared" si="1"/>
        <v>5089</v>
      </c>
      <c r="L29" s="176">
        <f t="shared" si="2"/>
        <v>0</v>
      </c>
      <c r="M29" s="177">
        <f t="shared" si="3"/>
        <v>0</v>
      </c>
      <c r="N29" s="96">
        <f t="shared" si="5"/>
        <v>0</v>
      </c>
      <c r="O29" s="175">
        <v>0</v>
      </c>
      <c r="P29" s="177">
        <v>0</v>
      </c>
      <c r="Q29" s="123">
        <f t="shared" si="4"/>
        <v>5089</v>
      </c>
      <c r="R29" s="3">
        <v>0</v>
      </c>
      <c r="S29" s="5">
        <v>23526</v>
      </c>
      <c r="T29" s="6">
        <v>0</v>
      </c>
      <c r="U29" s="43"/>
    </row>
    <row r="30" spans="1:21" ht="27" customHeight="1">
      <c r="A30" s="169" t="s">
        <v>214</v>
      </c>
      <c r="B30" s="138">
        <f t="shared" si="6"/>
        <v>1925</v>
      </c>
      <c r="C30" s="283">
        <v>1925</v>
      </c>
      <c r="D30" s="284">
        <v>0</v>
      </c>
      <c r="E30" s="285">
        <v>0</v>
      </c>
      <c r="F30" s="151">
        <f t="shared" si="0"/>
        <v>20546</v>
      </c>
      <c r="G30" s="283">
        <v>20546</v>
      </c>
      <c r="H30" s="284">
        <v>0</v>
      </c>
      <c r="I30" s="285">
        <v>0</v>
      </c>
      <c r="J30" s="138">
        <f t="shared" si="7"/>
        <v>22471</v>
      </c>
      <c r="K30" s="178">
        <f t="shared" si="1"/>
        <v>22471</v>
      </c>
      <c r="L30" s="179">
        <f t="shared" si="2"/>
        <v>0</v>
      </c>
      <c r="M30" s="180">
        <f t="shared" si="3"/>
        <v>0</v>
      </c>
      <c r="N30" s="151">
        <f t="shared" si="5"/>
        <v>0</v>
      </c>
      <c r="O30" s="178">
        <v>0</v>
      </c>
      <c r="P30" s="180">
        <v>0</v>
      </c>
      <c r="Q30" s="141">
        <f t="shared" si="4"/>
        <v>22471</v>
      </c>
      <c r="R30" s="4">
        <v>0</v>
      </c>
      <c r="S30" s="7">
        <v>4709</v>
      </c>
      <c r="T30" s="8">
        <v>0</v>
      </c>
      <c r="U30" s="43"/>
    </row>
    <row r="31" spans="1:21" ht="27" customHeight="1">
      <c r="A31" s="273" t="s">
        <v>215</v>
      </c>
      <c r="B31" s="139">
        <f t="shared" si="6"/>
        <v>1118</v>
      </c>
      <c r="C31" s="286">
        <v>1118</v>
      </c>
      <c r="D31" s="287">
        <v>0</v>
      </c>
      <c r="E31" s="288">
        <v>0</v>
      </c>
      <c r="F31" s="152">
        <f t="shared" si="0"/>
        <v>18919</v>
      </c>
      <c r="G31" s="286">
        <v>18919</v>
      </c>
      <c r="H31" s="287">
        <v>0</v>
      </c>
      <c r="I31" s="288">
        <v>0</v>
      </c>
      <c r="J31" s="139">
        <f t="shared" si="7"/>
        <v>20037</v>
      </c>
      <c r="K31" s="181">
        <f t="shared" si="1"/>
        <v>20037</v>
      </c>
      <c r="L31" s="182">
        <f t="shared" si="2"/>
        <v>0</v>
      </c>
      <c r="M31" s="183">
        <f t="shared" si="3"/>
        <v>0</v>
      </c>
      <c r="N31" s="152">
        <f t="shared" si="5"/>
        <v>0</v>
      </c>
      <c r="O31" s="181">
        <v>0</v>
      </c>
      <c r="P31" s="183">
        <v>0</v>
      </c>
      <c r="Q31" s="142">
        <f t="shared" si="4"/>
        <v>20037</v>
      </c>
      <c r="R31" s="3">
        <v>0</v>
      </c>
      <c r="S31" s="5">
        <v>21557</v>
      </c>
      <c r="T31" s="6">
        <v>0</v>
      </c>
      <c r="U31" s="43"/>
    </row>
    <row r="32" spans="1:21" ht="27" customHeight="1">
      <c r="A32" s="168" t="s">
        <v>216</v>
      </c>
      <c r="B32" s="137">
        <f t="shared" si="6"/>
        <v>1224</v>
      </c>
      <c r="C32" s="280">
        <v>1224</v>
      </c>
      <c r="D32" s="281">
        <v>0</v>
      </c>
      <c r="E32" s="282">
        <v>0</v>
      </c>
      <c r="F32" s="96">
        <f t="shared" si="0"/>
        <v>11965</v>
      </c>
      <c r="G32" s="280">
        <v>11965</v>
      </c>
      <c r="H32" s="281">
        <v>0</v>
      </c>
      <c r="I32" s="282">
        <v>0</v>
      </c>
      <c r="J32" s="137">
        <f t="shared" si="7"/>
        <v>13189</v>
      </c>
      <c r="K32" s="175">
        <f t="shared" si="1"/>
        <v>13189</v>
      </c>
      <c r="L32" s="176">
        <f t="shared" si="2"/>
        <v>0</v>
      </c>
      <c r="M32" s="177">
        <f t="shared" si="3"/>
        <v>0</v>
      </c>
      <c r="N32" s="96">
        <f t="shared" si="5"/>
        <v>0</v>
      </c>
      <c r="O32" s="175">
        <v>0</v>
      </c>
      <c r="P32" s="177">
        <v>0</v>
      </c>
      <c r="Q32" s="123">
        <f t="shared" si="4"/>
        <v>13189</v>
      </c>
      <c r="R32" s="3">
        <v>0</v>
      </c>
      <c r="S32" s="5">
        <v>20968</v>
      </c>
      <c r="T32" s="6">
        <v>0</v>
      </c>
      <c r="U32" s="43"/>
    </row>
    <row r="33" spans="1:21" ht="27" customHeight="1">
      <c r="A33" s="168" t="s">
        <v>217</v>
      </c>
      <c r="B33" s="137">
        <f t="shared" si="6"/>
        <v>1136</v>
      </c>
      <c r="C33" s="280">
        <v>1136</v>
      </c>
      <c r="D33" s="281">
        <v>0</v>
      </c>
      <c r="E33" s="282">
        <v>0</v>
      </c>
      <c r="F33" s="96">
        <f t="shared" si="0"/>
        <v>9609</v>
      </c>
      <c r="G33" s="280">
        <v>9609</v>
      </c>
      <c r="H33" s="281">
        <v>0</v>
      </c>
      <c r="I33" s="282">
        <v>0</v>
      </c>
      <c r="J33" s="137">
        <f t="shared" si="7"/>
        <v>10745</v>
      </c>
      <c r="K33" s="175">
        <f t="shared" si="1"/>
        <v>10745</v>
      </c>
      <c r="L33" s="176">
        <f t="shared" si="2"/>
        <v>0</v>
      </c>
      <c r="M33" s="177">
        <f t="shared" si="3"/>
        <v>0</v>
      </c>
      <c r="N33" s="96">
        <f t="shared" si="5"/>
        <v>0</v>
      </c>
      <c r="O33" s="175">
        <v>0</v>
      </c>
      <c r="P33" s="177">
        <v>0</v>
      </c>
      <c r="Q33" s="123">
        <f t="shared" si="4"/>
        <v>10745</v>
      </c>
      <c r="R33" s="3">
        <v>0</v>
      </c>
      <c r="S33" s="5">
        <v>12960</v>
      </c>
      <c r="T33" s="6">
        <v>0</v>
      </c>
      <c r="U33" s="43"/>
    </row>
    <row r="34" spans="1:21" ht="27" customHeight="1">
      <c r="A34" s="168" t="s">
        <v>218</v>
      </c>
      <c r="B34" s="137">
        <f t="shared" si="6"/>
        <v>590</v>
      </c>
      <c r="C34" s="280">
        <v>590</v>
      </c>
      <c r="D34" s="281">
        <v>0</v>
      </c>
      <c r="E34" s="282">
        <v>0</v>
      </c>
      <c r="F34" s="96">
        <f t="shared" si="0"/>
        <v>7994</v>
      </c>
      <c r="G34" s="280">
        <v>7994</v>
      </c>
      <c r="H34" s="281">
        <v>0</v>
      </c>
      <c r="I34" s="282">
        <v>0</v>
      </c>
      <c r="J34" s="137">
        <f t="shared" si="7"/>
        <v>8584</v>
      </c>
      <c r="K34" s="175">
        <f t="shared" si="1"/>
        <v>8584</v>
      </c>
      <c r="L34" s="176">
        <f t="shared" si="2"/>
        <v>0</v>
      </c>
      <c r="M34" s="177">
        <f t="shared" si="3"/>
        <v>0</v>
      </c>
      <c r="N34" s="96">
        <f t="shared" si="5"/>
        <v>0</v>
      </c>
      <c r="O34" s="175">
        <v>0</v>
      </c>
      <c r="P34" s="177">
        <v>0</v>
      </c>
      <c r="Q34" s="123">
        <f t="shared" si="4"/>
        <v>8584</v>
      </c>
      <c r="R34" s="3">
        <v>0</v>
      </c>
      <c r="S34" s="5">
        <v>11161</v>
      </c>
      <c r="T34" s="6">
        <v>0</v>
      </c>
      <c r="U34" s="43"/>
    </row>
    <row r="35" spans="1:21" ht="27" customHeight="1">
      <c r="A35" s="169" t="s">
        <v>219</v>
      </c>
      <c r="B35" s="138">
        <f t="shared" si="6"/>
        <v>719</v>
      </c>
      <c r="C35" s="283">
        <v>719</v>
      </c>
      <c r="D35" s="284">
        <v>0</v>
      </c>
      <c r="E35" s="285">
        <v>0</v>
      </c>
      <c r="F35" s="151">
        <f t="shared" si="0"/>
        <v>17254</v>
      </c>
      <c r="G35" s="283">
        <v>17254</v>
      </c>
      <c r="H35" s="284">
        <v>0</v>
      </c>
      <c r="I35" s="285">
        <v>0</v>
      </c>
      <c r="J35" s="138">
        <f t="shared" si="7"/>
        <v>17973</v>
      </c>
      <c r="K35" s="178">
        <f t="shared" si="1"/>
        <v>17973</v>
      </c>
      <c r="L35" s="179">
        <f t="shared" si="2"/>
        <v>0</v>
      </c>
      <c r="M35" s="180">
        <f t="shared" si="3"/>
        <v>0</v>
      </c>
      <c r="N35" s="151">
        <f t="shared" si="5"/>
        <v>0</v>
      </c>
      <c r="O35" s="178">
        <v>0</v>
      </c>
      <c r="P35" s="180">
        <v>0</v>
      </c>
      <c r="Q35" s="141">
        <f t="shared" si="4"/>
        <v>17973</v>
      </c>
      <c r="R35" s="4">
        <v>0</v>
      </c>
      <c r="S35" s="7">
        <v>11425</v>
      </c>
      <c r="T35" s="8">
        <v>0</v>
      </c>
      <c r="U35" s="43"/>
    </row>
    <row r="36" spans="1:21" ht="27" customHeight="1">
      <c r="A36" s="273" t="s">
        <v>220</v>
      </c>
      <c r="B36" s="139">
        <f t="shared" si="6"/>
        <v>1444</v>
      </c>
      <c r="C36" s="286">
        <v>1444</v>
      </c>
      <c r="D36" s="287">
        <v>0</v>
      </c>
      <c r="E36" s="288">
        <v>0</v>
      </c>
      <c r="F36" s="152">
        <f t="shared" si="0"/>
        <v>9764</v>
      </c>
      <c r="G36" s="286">
        <v>9764</v>
      </c>
      <c r="H36" s="287">
        <v>0</v>
      </c>
      <c r="I36" s="288">
        <v>0</v>
      </c>
      <c r="J36" s="139">
        <f t="shared" si="7"/>
        <v>11208</v>
      </c>
      <c r="K36" s="181">
        <f t="shared" si="1"/>
        <v>11208</v>
      </c>
      <c r="L36" s="182">
        <f t="shared" si="2"/>
        <v>0</v>
      </c>
      <c r="M36" s="183">
        <f t="shared" si="3"/>
        <v>0</v>
      </c>
      <c r="N36" s="152">
        <f t="shared" si="5"/>
        <v>0</v>
      </c>
      <c r="O36" s="181">
        <v>0</v>
      </c>
      <c r="P36" s="183">
        <v>0</v>
      </c>
      <c r="Q36" s="142">
        <f t="shared" si="4"/>
        <v>11208</v>
      </c>
      <c r="R36" s="3">
        <v>0</v>
      </c>
      <c r="S36" s="5">
        <v>16503</v>
      </c>
      <c r="T36" s="6">
        <v>0</v>
      </c>
      <c r="U36" s="43"/>
    </row>
    <row r="37" spans="1:21" ht="27" customHeight="1">
      <c r="A37" s="168" t="s">
        <v>235</v>
      </c>
      <c r="B37" s="137">
        <f>SUM(C37:E37)</f>
        <v>3426</v>
      </c>
      <c r="C37" s="280">
        <v>3426</v>
      </c>
      <c r="D37" s="281">
        <v>0</v>
      </c>
      <c r="E37" s="282">
        <v>0</v>
      </c>
      <c r="F37" s="96">
        <f t="shared" si="0"/>
        <v>19217</v>
      </c>
      <c r="G37" s="280">
        <v>19217</v>
      </c>
      <c r="H37" s="281">
        <v>0</v>
      </c>
      <c r="I37" s="282">
        <v>0</v>
      </c>
      <c r="J37" s="137">
        <f>SUM(K37:M37)</f>
        <v>22643</v>
      </c>
      <c r="K37" s="175">
        <f t="shared" si="1"/>
        <v>22643</v>
      </c>
      <c r="L37" s="176">
        <f t="shared" si="2"/>
        <v>0</v>
      </c>
      <c r="M37" s="177">
        <f t="shared" si="3"/>
        <v>0</v>
      </c>
      <c r="N37" s="96">
        <f t="shared" si="5"/>
        <v>0</v>
      </c>
      <c r="O37" s="175">
        <v>0</v>
      </c>
      <c r="P37" s="177">
        <v>0</v>
      </c>
      <c r="Q37" s="123">
        <f t="shared" si="4"/>
        <v>22643</v>
      </c>
      <c r="R37" s="3">
        <v>0</v>
      </c>
      <c r="S37" s="5">
        <v>8000</v>
      </c>
      <c r="T37" s="6">
        <v>0</v>
      </c>
      <c r="U37" s="43"/>
    </row>
    <row r="38" spans="1:21" ht="27" customHeight="1">
      <c r="A38" s="168" t="s">
        <v>226</v>
      </c>
      <c r="B38" s="137">
        <f>SUM(C38:E38)</f>
        <v>2515</v>
      </c>
      <c r="C38" s="280">
        <v>2515</v>
      </c>
      <c r="D38" s="281">
        <v>0</v>
      </c>
      <c r="E38" s="282">
        <v>0</v>
      </c>
      <c r="F38" s="96">
        <f>SUM(G38:I38)</f>
        <v>22981</v>
      </c>
      <c r="G38" s="280">
        <v>22981</v>
      </c>
      <c r="H38" s="281">
        <v>0</v>
      </c>
      <c r="I38" s="282">
        <v>0</v>
      </c>
      <c r="J38" s="137">
        <f>SUM(K38:M38)</f>
        <v>25496</v>
      </c>
      <c r="K38" s="175">
        <f t="shared" si="1"/>
        <v>25496</v>
      </c>
      <c r="L38" s="176">
        <f t="shared" si="2"/>
        <v>0</v>
      </c>
      <c r="M38" s="177">
        <f t="shared" si="3"/>
        <v>0</v>
      </c>
      <c r="N38" s="96">
        <f t="shared" si="5"/>
        <v>0</v>
      </c>
      <c r="O38" s="175">
        <v>0</v>
      </c>
      <c r="P38" s="177">
        <v>0</v>
      </c>
      <c r="Q38" s="123">
        <f t="shared" si="4"/>
        <v>25496</v>
      </c>
      <c r="R38" s="3">
        <v>0</v>
      </c>
      <c r="S38" s="5">
        <v>18827</v>
      </c>
      <c r="T38" s="6">
        <v>0</v>
      </c>
      <c r="U38" s="43"/>
    </row>
    <row r="39" spans="1:21" ht="27" customHeight="1">
      <c r="A39" s="168" t="s">
        <v>224</v>
      </c>
      <c r="B39" s="137">
        <f>SUM(C39:E39)</f>
        <v>3473</v>
      </c>
      <c r="C39" s="280">
        <v>3473</v>
      </c>
      <c r="D39" s="281">
        <v>0</v>
      </c>
      <c r="E39" s="282">
        <v>0</v>
      </c>
      <c r="F39" s="96">
        <f>SUM(G39:I39)</f>
        <v>26811</v>
      </c>
      <c r="G39" s="280">
        <v>26811</v>
      </c>
      <c r="H39" s="281">
        <v>0</v>
      </c>
      <c r="I39" s="282">
        <v>0</v>
      </c>
      <c r="J39" s="137">
        <f>SUM(K39:M39)</f>
        <v>30284</v>
      </c>
      <c r="K39" s="175">
        <f t="shared" si="1"/>
        <v>30284</v>
      </c>
      <c r="L39" s="176">
        <f t="shared" si="2"/>
        <v>0</v>
      </c>
      <c r="M39" s="177">
        <f t="shared" si="3"/>
        <v>0</v>
      </c>
      <c r="N39" s="96">
        <f t="shared" si="5"/>
        <v>0</v>
      </c>
      <c r="O39" s="175">
        <v>0</v>
      </c>
      <c r="P39" s="177">
        <v>0</v>
      </c>
      <c r="Q39" s="123">
        <f t="shared" si="4"/>
        <v>30284</v>
      </c>
      <c r="R39" s="3">
        <v>0</v>
      </c>
      <c r="S39" s="5">
        <v>7985</v>
      </c>
      <c r="T39" s="6">
        <v>0</v>
      </c>
      <c r="U39" s="43"/>
    </row>
    <row r="40" spans="1:21" ht="27" customHeight="1" thickBot="1">
      <c r="A40" s="275" t="s">
        <v>255</v>
      </c>
      <c r="B40" s="140">
        <f>SUM(C40:E40)</f>
        <v>2106</v>
      </c>
      <c r="C40" s="289">
        <v>2106</v>
      </c>
      <c r="D40" s="290">
        <v>0</v>
      </c>
      <c r="E40" s="291">
        <v>0</v>
      </c>
      <c r="F40" s="124">
        <f>SUM(G40:I40)</f>
        <v>24887</v>
      </c>
      <c r="G40" s="289">
        <v>24887</v>
      </c>
      <c r="H40" s="290">
        <v>0</v>
      </c>
      <c r="I40" s="291">
        <v>0</v>
      </c>
      <c r="J40" s="140">
        <f>SUM(K40:M40)</f>
        <v>26993</v>
      </c>
      <c r="K40" s="184">
        <f t="shared" si="1"/>
        <v>26993</v>
      </c>
      <c r="L40" s="185">
        <f t="shared" si="2"/>
        <v>0</v>
      </c>
      <c r="M40" s="186">
        <f t="shared" si="3"/>
        <v>0</v>
      </c>
      <c r="N40" s="124">
        <f t="shared" si="5"/>
        <v>0</v>
      </c>
      <c r="O40" s="184">
        <v>0</v>
      </c>
      <c r="P40" s="186">
        <v>0</v>
      </c>
      <c r="Q40" s="153">
        <f t="shared" si="4"/>
        <v>26993</v>
      </c>
      <c r="R40" s="3">
        <v>0</v>
      </c>
      <c r="S40" s="5">
        <v>7985</v>
      </c>
      <c r="T40" s="6">
        <v>0</v>
      </c>
      <c r="U40" s="43"/>
    </row>
    <row r="41" spans="1:20" s="15" customFormat="1" ht="24" customHeight="1">
      <c r="A41" s="79" t="s">
        <v>66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O41" s="28"/>
      <c r="P41" s="28"/>
      <c r="R41" s="20"/>
      <c r="S41" s="20"/>
      <c r="T41" s="20"/>
    </row>
    <row r="42" spans="1:20" s="15" customFormat="1" ht="27" customHeight="1" thickBot="1">
      <c r="A42" s="79" t="s">
        <v>303</v>
      </c>
      <c r="P42" s="359"/>
      <c r="Q42" s="74" t="s">
        <v>293</v>
      </c>
      <c r="R42" s="29"/>
      <c r="S42" s="16"/>
      <c r="T42" s="16"/>
    </row>
    <row r="43" spans="1:20" s="15" customFormat="1" ht="21.75" customHeight="1">
      <c r="A43" s="425" t="s">
        <v>385</v>
      </c>
      <c r="B43" s="88"/>
      <c r="C43" s="83"/>
      <c r="D43" s="83" t="s">
        <v>80</v>
      </c>
      <c r="E43" s="89"/>
      <c r="F43" s="88"/>
      <c r="G43" s="83"/>
      <c r="H43" s="83" t="s">
        <v>79</v>
      </c>
      <c r="I43" s="89"/>
      <c r="J43" s="88"/>
      <c r="K43" s="83"/>
      <c r="L43" s="83" t="s">
        <v>81</v>
      </c>
      <c r="M43" s="89"/>
      <c r="N43" s="88"/>
      <c r="O43" s="13" t="s">
        <v>82</v>
      </c>
      <c r="P43" s="89"/>
      <c r="Q43" s="425" t="s">
        <v>61</v>
      </c>
      <c r="R43" s="16" t="s">
        <v>84</v>
      </c>
      <c r="S43" s="30" t="s">
        <v>83</v>
      </c>
      <c r="T43" s="31" t="s">
        <v>83</v>
      </c>
    </row>
    <row r="44" spans="1:20" s="15" customFormat="1" ht="21.75" customHeight="1">
      <c r="A44" s="426"/>
      <c r="B44" s="87" t="s">
        <v>60</v>
      </c>
      <c r="C44" s="446" t="s">
        <v>134</v>
      </c>
      <c r="D44" s="448" t="s">
        <v>133</v>
      </c>
      <c r="E44" s="444" t="s">
        <v>372</v>
      </c>
      <c r="F44" s="85" t="s">
        <v>60</v>
      </c>
      <c r="G44" s="446" t="s">
        <v>134</v>
      </c>
      <c r="H44" s="448" t="s">
        <v>133</v>
      </c>
      <c r="I44" s="444" t="s">
        <v>371</v>
      </c>
      <c r="J44" s="87" t="s">
        <v>60</v>
      </c>
      <c r="K44" s="446" t="s">
        <v>134</v>
      </c>
      <c r="L44" s="448" t="s">
        <v>133</v>
      </c>
      <c r="M44" s="444" t="s">
        <v>371</v>
      </c>
      <c r="N44" s="85" t="s">
        <v>60</v>
      </c>
      <c r="O44" s="435" t="s">
        <v>70</v>
      </c>
      <c r="P44" s="444" t="s">
        <v>135</v>
      </c>
      <c r="Q44" s="450"/>
      <c r="R44" s="16" t="s">
        <v>85</v>
      </c>
      <c r="S44" s="32" t="s">
        <v>61</v>
      </c>
      <c r="T44" s="33" t="s">
        <v>61</v>
      </c>
    </row>
    <row r="45" spans="1:20" s="15" customFormat="1" ht="21.75" customHeight="1" thickBot="1">
      <c r="A45" s="439"/>
      <c r="B45" s="1"/>
      <c r="C45" s="447"/>
      <c r="D45" s="449"/>
      <c r="E45" s="445"/>
      <c r="F45" s="147"/>
      <c r="G45" s="447"/>
      <c r="H45" s="449"/>
      <c r="I45" s="445"/>
      <c r="J45" s="1"/>
      <c r="K45" s="447"/>
      <c r="L45" s="449"/>
      <c r="M45" s="445"/>
      <c r="N45" s="147"/>
      <c r="O45" s="436"/>
      <c r="P45" s="443"/>
      <c r="Q45" s="451"/>
      <c r="R45" s="19" t="s">
        <v>77</v>
      </c>
      <c r="S45" s="34"/>
      <c r="T45" s="35" t="s">
        <v>77</v>
      </c>
    </row>
    <row r="46" spans="1:21" ht="27" customHeight="1">
      <c r="A46" s="271" t="s">
        <v>221</v>
      </c>
      <c r="B46" s="136">
        <f t="shared" si="6"/>
        <v>729</v>
      </c>
      <c r="C46" s="277">
        <v>729</v>
      </c>
      <c r="D46" s="278">
        <v>0</v>
      </c>
      <c r="E46" s="279">
        <v>0</v>
      </c>
      <c r="F46" s="122">
        <f aca="true" t="shared" si="8" ref="F46:F56">SUM(G46:I46)</f>
        <v>11196</v>
      </c>
      <c r="G46" s="277">
        <v>11196</v>
      </c>
      <c r="H46" s="278">
        <v>0</v>
      </c>
      <c r="I46" s="279">
        <v>0</v>
      </c>
      <c r="J46" s="136">
        <f t="shared" si="7"/>
        <v>11925</v>
      </c>
      <c r="K46" s="172">
        <f aca="true" t="shared" si="9" ref="K46:K71">SUM(G46,C46)</f>
        <v>11925</v>
      </c>
      <c r="L46" s="173">
        <f aca="true" t="shared" si="10" ref="L46:L71">SUM(H46,D46)</f>
        <v>0</v>
      </c>
      <c r="M46" s="174">
        <f aca="true" t="shared" si="11" ref="M46:M71">SUM(I46,E46)</f>
        <v>0</v>
      </c>
      <c r="N46" s="122">
        <f aca="true" t="shared" si="12" ref="N46:N71">SUM(O46:P46)</f>
        <v>0</v>
      </c>
      <c r="O46" s="172">
        <v>0</v>
      </c>
      <c r="P46" s="174">
        <v>0</v>
      </c>
      <c r="Q46" s="150">
        <f aca="true" t="shared" si="13" ref="Q46:Q71">SUM(J46,N46)</f>
        <v>11925</v>
      </c>
      <c r="R46" s="3">
        <v>0</v>
      </c>
      <c r="S46" s="5">
        <v>7233</v>
      </c>
      <c r="T46" s="6">
        <v>0</v>
      </c>
      <c r="U46" s="43"/>
    </row>
    <row r="47" spans="1:21" ht="27" customHeight="1">
      <c r="A47" s="168" t="s">
        <v>222</v>
      </c>
      <c r="B47" s="137">
        <f t="shared" si="6"/>
        <v>534</v>
      </c>
      <c r="C47" s="280">
        <v>534</v>
      </c>
      <c r="D47" s="281">
        <v>0</v>
      </c>
      <c r="E47" s="282">
        <v>0</v>
      </c>
      <c r="F47" s="96">
        <f t="shared" si="8"/>
        <v>6827</v>
      </c>
      <c r="G47" s="280">
        <v>6827</v>
      </c>
      <c r="H47" s="281">
        <v>0</v>
      </c>
      <c r="I47" s="282">
        <v>0</v>
      </c>
      <c r="J47" s="137">
        <f t="shared" si="7"/>
        <v>7361</v>
      </c>
      <c r="K47" s="175">
        <f t="shared" si="9"/>
        <v>7361</v>
      </c>
      <c r="L47" s="176">
        <f t="shared" si="10"/>
        <v>0</v>
      </c>
      <c r="M47" s="177">
        <f t="shared" si="11"/>
        <v>0</v>
      </c>
      <c r="N47" s="96">
        <f t="shared" si="12"/>
        <v>0</v>
      </c>
      <c r="O47" s="175">
        <v>0</v>
      </c>
      <c r="P47" s="177">
        <v>0</v>
      </c>
      <c r="Q47" s="123">
        <f t="shared" si="13"/>
        <v>7361</v>
      </c>
      <c r="R47" s="3">
        <v>0</v>
      </c>
      <c r="S47" s="5">
        <v>13825</v>
      </c>
      <c r="T47" s="6">
        <v>0</v>
      </c>
      <c r="U47" s="43"/>
    </row>
    <row r="48" spans="1:21" ht="27" customHeight="1">
      <c r="A48" s="168" t="s">
        <v>223</v>
      </c>
      <c r="B48" s="137">
        <f t="shared" si="6"/>
        <v>779</v>
      </c>
      <c r="C48" s="280">
        <v>779</v>
      </c>
      <c r="D48" s="281">
        <v>0</v>
      </c>
      <c r="E48" s="282">
        <v>0</v>
      </c>
      <c r="F48" s="96">
        <f t="shared" si="8"/>
        <v>5700</v>
      </c>
      <c r="G48" s="280">
        <v>5700</v>
      </c>
      <c r="H48" s="281">
        <v>0</v>
      </c>
      <c r="I48" s="282">
        <v>0</v>
      </c>
      <c r="J48" s="137">
        <f t="shared" si="7"/>
        <v>6479</v>
      </c>
      <c r="K48" s="175">
        <f t="shared" si="9"/>
        <v>6479</v>
      </c>
      <c r="L48" s="176">
        <f t="shared" si="10"/>
        <v>0</v>
      </c>
      <c r="M48" s="177">
        <f t="shared" si="11"/>
        <v>0</v>
      </c>
      <c r="N48" s="96">
        <f t="shared" si="12"/>
        <v>0</v>
      </c>
      <c r="O48" s="175">
        <v>0</v>
      </c>
      <c r="P48" s="177">
        <v>0</v>
      </c>
      <c r="Q48" s="123">
        <f t="shared" si="13"/>
        <v>6479</v>
      </c>
      <c r="R48" s="3">
        <v>0</v>
      </c>
      <c r="S48" s="5">
        <v>11548</v>
      </c>
      <c r="T48" s="6">
        <v>0</v>
      </c>
      <c r="U48" s="43"/>
    </row>
    <row r="49" spans="1:21" ht="27" customHeight="1">
      <c r="A49" s="168" t="s">
        <v>225</v>
      </c>
      <c r="B49" s="137">
        <f t="shared" si="6"/>
        <v>291</v>
      </c>
      <c r="C49" s="280">
        <v>291</v>
      </c>
      <c r="D49" s="281">
        <v>0</v>
      </c>
      <c r="E49" s="282">
        <v>0</v>
      </c>
      <c r="F49" s="96">
        <f t="shared" si="8"/>
        <v>4282</v>
      </c>
      <c r="G49" s="280">
        <v>4282</v>
      </c>
      <c r="H49" s="281">
        <v>0</v>
      </c>
      <c r="I49" s="282">
        <v>0</v>
      </c>
      <c r="J49" s="137">
        <f t="shared" si="7"/>
        <v>4573</v>
      </c>
      <c r="K49" s="175">
        <f t="shared" si="9"/>
        <v>4573</v>
      </c>
      <c r="L49" s="176">
        <f t="shared" si="10"/>
        <v>0</v>
      </c>
      <c r="M49" s="177">
        <f t="shared" si="11"/>
        <v>0</v>
      </c>
      <c r="N49" s="96">
        <f t="shared" si="12"/>
        <v>0</v>
      </c>
      <c r="O49" s="175">
        <v>0</v>
      </c>
      <c r="P49" s="177">
        <v>0</v>
      </c>
      <c r="Q49" s="123">
        <f t="shared" si="13"/>
        <v>4573</v>
      </c>
      <c r="R49" s="4">
        <v>0</v>
      </c>
      <c r="S49" s="7">
        <v>6131</v>
      </c>
      <c r="T49" s="8">
        <v>0</v>
      </c>
      <c r="U49" s="43"/>
    </row>
    <row r="50" spans="1:21" ht="27" customHeight="1">
      <c r="A50" s="169" t="s">
        <v>227</v>
      </c>
      <c r="B50" s="138">
        <f t="shared" si="6"/>
        <v>1263</v>
      </c>
      <c r="C50" s="283">
        <v>1263</v>
      </c>
      <c r="D50" s="284">
        <v>0</v>
      </c>
      <c r="E50" s="285">
        <v>0</v>
      </c>
      <c r="F50" s="151">
        <f t="shared" si="8"/>
        <v>6530</v>
      </c>
      <c r="G50" s="283">
        <v>6530</v>
      </c>
      <c r="H50" s="284">
        <v>0</v>
      </c>
      <c r="I50" s="285">
        <v>0</v>
      </c>
      <c r="J50" s="138">
        <f t="shared" si="7"/>
        <v>7793</v>
      </c>
      <c r="K50" s="178">
        <f t="shared" si="9"/>
        <v>7793</v>
      </c>
      <c r="L50" s="179">
        <f t="shared" si="10"/>
        <v>0</v>
      </c>
      <c r="M50" s="180">
        <f t="shared" si="11"/>
        <v>0</v>
      </c>
      <c r="N50" s="151">
        <f t="shared" si="12"/>
        <v>171</v>
      </c>
      <c r="O50" s="178">
        <v>171</v>
      </c>
      <c r="P50" s="180">
        <v>0</v>
      </c>
      <c r="Q50" s="141">
        <f t="shared" si="13"/>
        <v>7964</v>
      </c>
      <c r="R50" s="3">
        <v>0</v>
      </c>
      <c r="S50" s="5">
        <v>13043</v>
      </c>
      <c r="T50" s="6">
        <v>0</v>
      </c>
      <c r="U50" s="43"/>
    </row>
    <row r="51" spans="1:21" ht="27" customHeight="1">
      <c r="A51" s="273" t="s">
        <v>228</v>
      </c>
      <c r="B51" s="139">
        <f t="shared" si="6"/>
        <v>1749</v>
      </c>
      <c r="C51" s="286">
        <v>1749</v>
      </c>
      <c r="D51" s="287">
        <v>0</v>
      </c>
      <c r="E51" s="288">
        <v>0</v>
      </c>
      <c r="F51" s="152">
        <f t="shared" si="8"/>
        <v>10567</v>
      </c>
      <c r="G51" s="286">
        <v>10567</v>
      </c>
      <c r="H51" s="287">
        <v>0</v>
      </c>
      <c r="I51" s="288">
        <v>0</v>
      </c>
      <c r="J51" s="139">
        <f t="shared" si="7"/>
        <v>12316</v>
      </c>
      <c r="K51" s="181">
        <f t="shared" si="9"/>
        <v>12316</v>
      </c>
      <c r="L51" s="182">
        <f t="shared" si="10"/>
        <v>0</v>
      </c>
      <c r="M51" s="183">
        <f t="shared" si="11"/>
        <v>0</v>
      </c>
      <c r="N51" s="152">
        <f t="shared" si="12"/>
        <v>0</v>
      </c>
      <c r="O51" s="181">
        <v>0</v>
      </c>
      <c r="P51" s="183">
        <v>0</v>
      </c>
      <c r="Q51" s="142">
        <f t="shared" si="13"/>
        <v>12316</v>
      </c>
      <c r="R51" s="3">
        <v>0</v>
      </c>
      <c r="S51" s="5">
        <v>4228</v>
      </c>
      <c r="T51" s="6">
        <v>0</v>
      </c>
      <c r="U51" s="43"/>
    </row>
    <row r="52" spans="1:21" ht="27" customHeight="1">
      <c r="A52" s="168" t="s">
        <v>229</v>
      </c>
      <c r="B52" s="137">
        <f t="shared" si="6"/>
        <v>1141</v>
      </c>
      <c r="C52" s="280">
        <v>1141</v>
      </c>
      <c r="D52" s="281">
        <v>0</v>
      </c>
      <c r="E52" s="282">
        <v>0</v>
      </c>
      <c r="F52" s="96">
        <f t="shared" si="8"/>
        <v>7739</v>
      </c>
      <c r="G52" s="280">
        <v>7739</v>
      </c>
      <c r="H52" s="281">
        <v>0</v>
      </c>
      <c r="I52" s="282">
        <v>0</v>
      </c>
      <c r="J52" s="137">
        <f t="shared" si="7"/>
        <v>8880</v>
      </c>
      <c r="K52" s="175">
        <f t="shared" si="9"/>
        <v>8880</v>
      </c>
      <c r="L52" s="176">
        <f t="shared" si="10"/>
        <v>0</v>
      </c>
      <c r="M52" s="177">
        <f t="shared" si="11"/>
        <v>0</v>
      </c>
      <c r="N52" s="96">
        <f t="shared" si="12"/>
        <v>0</v>
      </c>
      <c r="O52" s="175">
        <v>0</v>
      </c>
      <c r="P52" s="177">
        <v>0</v>
      </c>
      <c r="Q52" s="123">
        <f t="shared" si="13"/>
        <v>8880</v>
      </c>
      <c r="R52" s="3">
        <v>0</v>
      </c>
      <c r="S52" s="5">
        <v>9702</v>
      </c>
      <c r="T52" s="6">
        <v>0</v>
      </c>
      <c r="U52" s="43"/>
    </row>
    <row r="53" spans="1:21" ht="27" customHeight="1">
      <c r="A53" s="168" t="s">
        <v>230</v>
      </c>
      <c r="B53" s="137">
        <f t="shared" si="6"/>
        <v>839</v>
      </c>
      <c r="C53" s="280">
        <v>839</v>
      </c>
      <c r="D53" s="281">
        <v>0</v>
      </c>
      <c r="E53" s="282">
        <v>0</v>
      </c>
      <c r="F53" s="96">
        <f t="shared" si="8"/>
        <v>7033</v>
      </c>
      <c r="G53" s="280">
        <v>7033</v>
      </c>
      <c r="H53" s="281">
        <v>0</v>
      </c>
      <c r="I53" s="282">
        <v>0</v>
      </c>
      <c r="J53" s="137">
        <f t="shared" si="7"/>
        <v>7872</v>
      </c>
      <c r="K53" s="175">
        <f t="shared" si="9"/>
        <v>7872</v>
      </c>
      <c r="L53" s="176">
        <f t="shared" si="10"/>
        <v>0</v>
      </c>
      <c r="M53" s="177">
        <f t="shared" si="11"/>
        <v>0</v>
      </c>
      <c r="N53" s="96">
        <f t="shared" si="12"/>
        <v>0</v>
      </c>
      <c r="O53" s="175">
        <v>0</v>
      </c>
      <c r="P53" s="177">
        <v>0</v>
      </c>
      <c r="Q53" s="123">
        <f t="shared" si="13"/>
        <v>7872</v>
      </c>
      <c r="R53" s="4">
        <v>0</v>
      </c>
      <c r="S53" s="7">
        <v>8714</v>
      </c>
      <c r="T53" s="8">
        <v>0</v>
      </c>
      <c r="U53" s="43"/>
    </row>
    <row r="54" spans="1:21" ht="27" customHeight="1">
      <c r="A54" s="168" t="s">
        <v>231</v>
      </c>
      <c r="B54" s="137">
        <f t="shared" si="6"/>
        <v>1671</v>
      </c>
      <c r="C54" s="280">
        <v>1671</v>
      </c>
      <c r="D54" s="281">
        <v>0</v>
      </c>
      <c r="E54" s="282">
        <v>0</v>
      </c>
      <c r="F54" s="96">
        <f t="shared" si="8"/>
        <v>14074</v>
      </c>
      <c r="G54" s="280">
        <v>14074</v>
      </c>
      <c r="H54" s="281">
        <v>0</v>
      </c>
      <c r="I54" s="282">
        <v>0</v>
      </c>
      <c r="J54" s="137">
        <f t="shared" si="7"/>
        <v>15745</v>
      </c>
      <c r="K54" s="175">
        <f t="shared" si="9"/>
        <v>15745</v>
      </c>
      <c r="L54" s="176">
        <f t="shared" si="10"/>
        <v>0</v>
      </c>
      <c r="M54" s="177">
        <f t="shared" si="11"/>
        <v>0</v>
      </c>
      <c r="N54" s="96">
        <f t="shared" si="12"/>
        <v>0</v>
      </c>
      <c r="O54" s="175">
        <v>0</v>
      </c>
      <c r="P54" s="177">
        <v>0</v>
      </c>
      <c r="Q54" s="123">
        <f t="shared" si="13"/>
        <v>15745</v>
      </c>
      <c r="R54" s="3">
        <v>0</v>
      </c>
      <c r="S54" s="5">
        <v>7968</v>
      </c>
      <c r="T54" s="6">
        <v>0</v>
      </c>
      <c r="U54" s="43"/>
    </row>
    <row r="55" spans="1:21" ht="27" customHeight="1">
      <c r="A55" s="169" t="s">
        <v>232</v>
      </c>
      <c r="B55" s="138">
        <f t="shared" si="6"/>
        <v>763</v>
      </c>
      <c r="C55" s="283">
        <v>763</v>
      </c>
      <c r="D55" s="284">
        <v>0</v>
      </c>
      <c r="E55" s="285">
        <v>0</v>
      </c>
      <c r="F55" s="151">
        <f t="shared" si="8"/>
        <v>11122</v>
      </c>
      <c r="G55" s="283">
        <v>11122</v>
      </c>
      <c r="H55" s="284">
        <v>0</v>
      </c>
      <c r="I55" s="285">
        <v>0</v>
      </c>
      <c r="J55" s="138">
        <f t="shared" si="7"/>
        <v>11885</v>
      </c>
      <c r="K55" s="178">
        <f t="shared" si="9"/>
        <v>11885</v>
      </c>
      <c r="L55" s="179">
        <f t="shared" si="10"/>
        <v>0</v>
      </c>
      <c r="M55" s="180">
        <f t="shared" si="11"/>
        <v>0</v>
      </c>
      <c r="N55" s="151">
        <f t="shared" si="12"/>
        <v>0</v>
      </c>
      <c r="O55" s="178">
        <v>0</v>
      </c>
      <c r="P55" s="180">
        <v>0</v>
      </c>
      <c r="Q55" s="141">
        <f t="shared" si="13"/>
        <v>11885</v>
      </c>
      <c r="R55" s="3">
        <v>0</v>
      </c>
      <c r="S55" s="5">
        <v>11640</v>
      </c>
      <c r="T55" s="6">
        <v>0</v>
      </c>
      <c r="U55" s="43"/>
    </row>
    <row r="56" spans="1:21" ht="27" customHeight="1">
      <c r="A56" s="273" t="s">
        <v>233</v>
      </c>
      <c r="B56" s="139">
        <f t="shared" si="6"/>
        <v>1096</v>
      </c>
      <c r="C56" s="286">
        <v>1096</v>
      </c>
      <c r="D56" s="287">
        <v>0</v>
      </c>
      <c r="E56" s="288">
        <v>0</v>
      </c>
      <c r="F56" s="152">
        <f t="shared" si="8"/>
        <v>19701</v>
      </c>
      <c r="G56" s="286">
        <v>19701</v>
      </c>
      <c r="H56" s="287">
        <v>0</v>
      </c>
      <c r="I56" s="288">
        <v>0</v>
      </c>
      <c r="J56" s="139">
        <f t="shared" si="7"/>
        <v>20797</v>
      </c>
      <c r="K56" s="181">
        <f t="shared" si="9"/>
        <v>20797</v>
      </c>
      <c r="L56" s="182">
        <f t="shared" si="10"/>
        <v>0</v>
      </c>
      <c r="M56" s="183">
        <f t="shared" si="11"/>
        <v>0</v>
      </c>
      <c r="N56" s="152">
        <f t="shared" si="12"/>
        <v>0</v>
      </c>
      <c r="O56" s="181">
        <v>0</v>
      </c>
      <c r="P56" s="183">
        <v>0</v>
      </c>
      <c r="Q56" s="142">
        <f t="shared" si="13"/>
        <v>20797</v>
      </c>
      <c r="R56" s="3">
        <v>0</v>
      </c>
      <c r="S56" s="5">
        <v>11550</v>
      </c>
      <c r="T56" s="6">
        <v>0</v>
      </c>
      <c r="U56" s="43"/>
    </row>
    <row r="57" spans="1:21" ht="27" customHeight="1">
      <c r="A57" s="168" t="s">
        <v>234</v>
      </c>
      <c r="B57" s="137">
        <f aca="true" t="shared" si="14" ref="B57:B71">SUM(C57:E57)</f>
        <v>571</v>
      </c>
      <c r="C57" s="280">
        <v>571</v>
      </c>
      <c r="D57" s="281">
        <v>0</v>
      </c>
      <c r="E57" s="282">
        <v>0</v>
      </c>
      <c r="F57" s="96">
        <f aca="true" t="shared" si="15" ref="F57:F71">SUM(G57:I57)</f>
        <v>5837</v>
      </c>
      <c r="G57" s="280">
        <v>5837</v>
      </c>
      <c r="H57" s="281">
        <v>0</v>
      </c>
      <c r="I57" s="282">
        <v>0</v>
      </c>
      <c r="J57" s="137">
        <f aca="true" t="shared" si="16" ref="J57:J71">SUM(K57:M57)</f>
        <v>6408</v>
      </c>
      <c r="K57" s="175">
        <f t="shared" si="9"/>
        <v>6408</v>
      </c>
      <c r="L57" s="176">
        <f t="shared" si="10"/>
        <v>0</v>
      </c>
      <c r="M57" s="177">
        <f t="shared" si="11"/>
        <v>0</v>
      </c>
      <c r="N57" s="96">
        <f t="shared" si="12"/>
        <v>0</v>
      </c>
      <c r="O57" s="175">
        <v>0</v>
      </c>
      <c r="P57" s="177">
        <v>0</v>
      </c>
      <c r="Q57" s="123">
        <f t="shared" si="13"/>
        <v>6408</v>
      </c>
      <c r="R57" s="3">
        <v>0</v>
      </c>
      <c r="S57" s="5">
        <v>4505</v>
      </c>
      <c r="T57" s="6">
        <v>0</v>
      </c>
      <c r="U57" s="43"/>
    </row>
    <row r="58" spans="1:21" ht="27" customHeight="1">
      <c r="A58" s="168" t="s">
        <v>236</v>
      </c>
      <c r="B58" s="137">
        <f t="shared" si="14"/>
        <v>1155</v>
      </c>
      <c r="C58" s="280">
        <v>1155</v>
      </c>
      <c r="D58" s="281">
        <v>0</v>
      </c>
      <c r="E58" s="282">
        <v>0</v>
      </c>
      <c r="F58" s="96">
        <f t="shared" si="15"/>
        <v>6722</v>
      </c>
      <c r="G58" s="280">
        <v>6722</v>
      </c>
      <c r="H58" s="281">
        <v>0</v>
      </c>
      <c r="I58" s="282">
        <v>0</v>
      </c>
      <c r="J58" s="137">
        <f t="shared" si="16"/>
        <v>7877</v>
      </c>
      <c r="K58" s="175">
        <f t="shared" si="9"/>
        <v>7877</v>
      </c>
      <c r="L58" s="176">
        <f t="shared" si="10"/>
        <v>0</v>
      </c>
      <c r="M58" s="177">
        <f t="shared" si="11"/>
        <v>0</v>
      </c>
      <c r="N58" s="96">
        <f t="shared" si="12"/>
        <v>0</v>
      </c>
      <c r="O58" s="175">
        <v>0</v>
      </c>
      <c r="P58" s="177">
        <v>0</v>
      </c>
      <c r="Q58" s="123">
        <f t="shared" si="13"/>
        <v>7877</v>
      </c>
      <c r="R58" s="4">
        <v>0</v>
      </c>
      <c r="S58" s="7">
        <v>15239</v>
      </c>
      <c r="T58" s="8">
        <v>0</v>
      </c>
      <c r="U58" s="43"/>
    </row>
    <row r="59" spans="1:21" ht="27" customHeight="1">
      <c r="A59" s="168" t="s">
        <v>237</v>
      </c>
      <c r="B59" s="137">
        <f t="shared" si="14"/>
        <v>2016</v>
      </c>
      <c r="C59" s="280">
        <v>2016</v>
      </c>
      <c r="D59" s="281">
        <v>0</v>
      </c>
      <c r="E59" s="282">
        <v>0</v>
      </c>
      <c r="F59" s="96">
        <f t="shared" si="15"/>
        <v>11675</v>
      </c>
      <c r="G59" s="280">
        <v>11675</v>
      </c>
      <c r="H59" s="281">
        <v>0</v>
      </c>
      <c r="I59" s="282">
        <v>0</v>
      </c>
      <c r="J59" s="137">
        <f t="shared" si="16"/>
        <v>13691</v>
      </c>
      <c r="K59" s="175">
        <f t="shared" si="9"/>
        <v>13691</v>
      </c>
      <c r="L59" s="176">
        <f t="shared" si="10"/>
        <v>0</v>
      </c>
      <c r="M59" s="177">
        <f t="shared" si="11"/>
        <v>0</v>
      </c>
      <c r="N59" s="96">
        <f t="shared" si="12"/>
        <v>0</v>
      </c>
      <c r="O59" s="175">
        <v>0</v>
      </c>
      <c r="P59" s="177">
        <v>0</v>
      </c>
      <c r="Q59" s="123">
        <f t="shared" si="13"/>
        <v>13691</v>
      </c>
      <c r="R59" s="3">
        <v>0</v>
      </c>
      <c r="S59" s="5">
        <v>10958</v>
      </c>
      <c r="T59" s="6">
        <v>0</v>
      </c>
      <c r="U59" s="43"/>
    </row>
    <row r="60" spans="1:21" ht="27" customHeight="1">
      <c r="A60" s="169" t="s">
        <v>238</v>
      </c>
      <c r="B60" s="138">
        <f t="shared" si="14"/>
        <v>2899</v>
      </c>
      <c r="C60" s="283">
        <v>2899</v>
      </c>
      <c r="D60" s="284">
        <v>0</v>
      </c>
      <c r="E60" s="285">
        <v>0</v>
      </c>
      <c r="F60" s="151">
        <f t="shared" si="15"/>
        <v>11051</v>
      </c>
      <c r="G60" s="283">
        <v>11051</v>
      </c>
      <c r="H60" s="284">
        <v>0</v>
      </c>
      <c r="I60" s="285">
        <v>0</v>
      </c>
      <c r="J60" s="138">
        <f t="shared" si="16"/>
        <v>13950</v>
      </c>
      <c r="K60" s="178">
        <f t="shared" si="9"/>
        <v>13950</v>
      </c>
      <c r="L60" s="179">
        <f t="shared" si="10"/>
        <v>0</v>
      </c>
      <c r="M60" s="180">
        <f t="shared" si="11"/>
        <v>0</v>
      </c>
      <c r="N60" s="151">
        <f t="shared" si="12"/>
        <v>0</v>
      </c>
      <c r="O60" s="178">
        <v>0</v>
      </c>
      <c r="P60" s="180">
        <v>0</v>
      </c>
      <c r="Q60" s="141">
        <f t="shared" si="13"/>
        <v>13950</v>
      </c>
      <c r="R60" s="3">
        <v>0</v>
      </c>
      <c r="S60" s="5">
        <v>19706</v>
      </c>
      <c r="T60" s="6">
        <v>0</v>
      </c>
      <c r="U60" s="43"/>
    </row>
    <row r="61" spans="1:21" ht="27" customHeight="1">
      <c r="A61" s="273" t="s">
        <v>239</v>
      </c>
      <c r="B61" s="139">
        <f t="shared" si="14"/>
        <v>1953</v>
      </c>
      <c r="C61" s="286">
        <v>1953</v>
      </c>
      <c r="D61" s="287">
        <v>0</v>
      </c>
      <c r="E61" s="288">
        <v>0</v>
      </c>
      <c r="F61" s="152">
        <f t="shared" si="15"/>
        <v>11610</v>
      </c>
      <c r="G61" s="286">
        <v>11610</v>
      </c>
      <c r="H61" s="287">
        <v>0</v>
      </c>
      <c r="I61" s="288">
        <v>0</v>
      </c>
      <c r="J61" s="139">
        <f t="shared" si="16"/>
        <v>13563</v>
      </c>
      <c r="K61" s="181">
        <f t="shared" si="9"/>
        <v>13563</v>
      </c>
      <c r="L61" s="182">
        <f t="shared" si="10"/>
        <v>0</v>
      </c>
      <c r="M61" s="183">
        <f t="shared" si="11"/>
        <v>0</v>
      </c>
      <c r="N61" s="152">
        <f t="shared" si="12"/>
        <v>23</v>
      </c>
      <c r="O61" s="181">
        <v>23</v>
      </c>
      <c r="P61" s="183">
        <v>0</v>
      </c>
      <c r="Q61" s="142">
        <f t="shared" si="13"/>
        <v>13586</v>
      </c>
      <c r="R61" s="3">
        <v>0</v>
      </c>
      <c r="S61" s="5">
        <v>3665</v>
      </c>
      <c r="T61" s="6">
        <v>0</v>
      </c>
      <c r="U61" s="43"/>
    </row>
    <row r="62" spans="1:21" ht="27" customHeight="1">
      <c r="A62" s="168" t="s">
        <v>240</v>
      </c>
      <c r="B62" s="137">
        <f t="shared" si="14"/>
        <v>2591</v>
      </c>
      <c r="C62" s="280">
        <v>2591</v>
      </c>
      <c r="D62" s="281">
        <v>0</v>
      </c>
      <c r="E62" s="282">
        <v>0</v>
      </c>
      <c r="F62" s="96">
        <f t="shared" si="15"/>
        <v>12203</v>
      </c>
      <c r="G62" s="280">
        <v>12203</v>
      </c>
      <c r="H62" s="281">
        <v>0</v>
      </c>
      <c r="I62" s="282">
        <v>0</v>
      </c>
      <c r="J62" s="137">
        <f t="shared" si="16"/>
        <v>14794</v>
      </c>
      <c r="K62" s="175">
        <f t="shared" si="9"/>
        <v>14794</v>
      </c>
      <c r="L62" s="176">
        <f t="shared" si="10"/>
        <v>0</v>
      </c>
      <c r="M62" s="177">
        <f t="shared" si="11"/>
        <v>0</v>
      </c>
      <c r="N62" s="96">
        <f t="shared" si="12"/>
        <v>0</v>
      </c>
      <c r="O62" s="175">
        <v>0</v>
      </c>
      <c r="P62" s="177">
        <v>0</v>
      </c>
      <c r="Q62" s="123">
        <f t="shared" si="13"/>
        <v>14794</v>
      </c>
      <c r="R62" s="4">
        <v>0</v>
      </c>
      <c r="S62" s="7">
        <v>5510</v>
      </c>
      <c r="T62" s="8">
        <v>0</v>
      </c>
      <c r="U62" s="43"/>
    </row>
    <row r="63" spans="1:21" ht="27" customHeight="1">
      <c r="A63" s="168" t="s">
        <v>241</v>
      </c>
      <c r="B63" s="137">
        <f t="shared" si="14"/>
        <v>1168</v>
      </c>
      <c r="C63" s="280">
        <v>1168</v>
      </c>
      <c r="D63" s="281">
        <v>0</v>
      </c>
      <c r="E63" s="282">
        <v>0</v>
      </c>
      <c r="F63" s="96">
        <f t="shared" si="15"/>
        <v>9136</v>
      </c>
      <c r="G63" s="280">
        <v>9136</v>
      </c>
      <c r="H63" s="281">
        <v>0</v>
      </c>
      <c r="I63" s="282">
        <v>0</v>
      </c>
      <c r="J63" s="137">
        <f t="shared" si="16"/>
        <v>10304</v>
      </c>
      <c r="K63" s="175">
        <f>SUM(G63,C63)</f>
        <v>10304</v>
      </c>
      <c r="L63" s="176">
        <f t="shared" si="10"/>
        <v>0</v>
      </c>
      <c r="M63" s="177">
        <f t="shared" si="11"/>
        <v>0</v>
      </c>
      <c r="N63" s="96">
        <f t="shared" si="12"/>
        <v>0</v>
      </c>
      <c r="O63" s="175">
        <v>0</v>
      </c>
      <c r="P63" s="177">
        <v>0</v>
      </c>
      <c r="Q63" s="123">
        <f t="shared" si="13"/>
        <v>10304</v>
      </c>
      <c r="R63" s="3">
        <v>0</v>
      </c>
      <c r="S63" s="5">
        <v>20594</v>
      </c>
      <c r="T63" s="6">
        <v>0</v>
      </c>
      <c r="U63" s="43"/>
    </row>
    <row r="64" spans="1:21" ht="27" customHeight="1">
      <c r="A64" s="168" t="s">
        <v>242</v>
      </c>
      <c r="B64" s="137">
        <f t="shared" si="14"/>
        <v>581</v>
      </c>
      <c r="C64" s="280">
        <v>581</v>
      </c>
      <c r="D64" s="281">
        <v>0</v>
      </c>
      <c r="E64" s="282">
        <v>0</v>
      </c>
      <c r="F64" s="96">
        <f t="shared" si="15"/>
        <v>11266</v>
      </c>
      <c r="G64" s="280">
        <v>11266</v>
      </c>
      <c r="H64" s="281">
        <v>0</v>
      </c>
      <c r="I64" s="282">
        <v>0</v>
      </c>
      <c r="J64" s="137">
        <f t="shared" si="16"/>
        <v>11847</v>
      </c>
      <c r="K64" s="175">
        <f t="shared" si="9"/>
        <v>11847</v>
      </c>
      <c r="L64" s="176">
        <f t="shared" si="10"/>
        <v>0</v>
      </c>
      <c r="M64" s="177">
        <f t="shared" si="11"/>
        <v>0</v>
      </c>
      <c r="N64" s="96">
        <f t="shared" si="12"/>
        <v>0</v>
      </c>
      <c r="O64" s="175">
        <v>0</v>
      </c>
      <c r="P64" s="177">
        <v>0</v>
      </c>
      <c r="Q64" s="123">
        <f t="shared" si="13"/>
        <v>11847</v>
      </c>
      <c r="R64" s="3">
        <v>0</v>
      </c>
      <c r="S64" s="5">
        <v>10996</v>
      </c>
      <c r="T64" s="6">
        <v>0</v>
      </c>
      <c r="U64" s="43"/>
    </row>
    <row r="65" spans="1:21" ht="27" customHeight="1">
      <c r="A65" s="169" t="s">
        <v>243</v>
      </c>
      <c r="B65" s="138">
        <f t="shared" si="14"/>
        <v>389</v>
      </c>
      <c r="C65" s="283">
        <v>389</v>
      </c>
      <c r="D65" s="284">
        <v>0</v>
      </c>
      <c r="E65" s="285">
        <v>0</v>
      </c>
      <c r="F65" s="151">
        <f t="shared" si="15"/>
        <v>3124</v>
      </c>
      <c r="G65" s="283">
        <v>3124</v>
      </c>
      <c r="H65" s="284">
        <v>0</v>
      </c>
      <c r="I65" s="285">
        <v>0</v>
      </c>
      <c r="J65" s="138">
        <f t="shared" si="16"/>
        <v>3513</v>
      </c>
      <c r="K65" s="178">
        <f t="shared" si="9"/>
        <v>3513</v>
      </c>
      <c r="L65" s="179">
        <f t="shared" si="10"/>
        <v>0</v>
      </c>
      <c r="M65" s="180">
        <f t="shared" si="11"/>
        <v>0</v>
      </c>
      <c r="N65" s="151">
        <f t="shared" si="12"/>
        <v>0</v>
      </c>
      <c r="O65" s="178">
        <v>0</v>
      </c>
      <c r="P65" s="180">
        <v>0</v>
      </c>
      <c r="Q65" s="141">
        <f t="shared" si="13"/>
        <v>3513</v>
      </c>
      <c r="R65" s="3">
        <v>0</v>
      </c>
      <c r="S65" s="5">
        <v>3508</v>
      </c>
      <c r="T65" s="6">
        <v>0</v>
      </c>
      <c r="U65" s="43"/>
    </row>
    <row r="66" spans="1:21" ht="27" customHeight="1">
      <c r="A66" s="273" t="s">
        <v>244</v>
      </c>
      <c r="B66" s="139">
        <f t="shared" si="14"/>
        <v>1264</v>
      </c>
      <c r="C66" s="286">
        <v>1264</v>
      </c>
      <c r="D66" s="287">
        <v>0</v>
      </c>
      <c r="E66" s="288">
        <v>0</v>
      </c>
      <c r="F66" s="152">
        <f t="shared" si="15"/>
        <v>8549</v>
      </c>
      <c r="G66" s="286">
        <v>8549</v>
      </c>
      <c r="H66" s="287">
        <v>0</v>
      </c>
      <c r="I66" s="288">
        <v>0</v>
      </c>
      <c r="J66" s="139">
        <f t="shared" si="16"/>
        <v>9813</v>
      </c>
      <c r="K66" s="181">
        <f t="shared" si="9"/>
        <v>9813</v>
      </c>
      <c r="L66" s="182">
        <f t="shared" si="10"/>
        <v>0</v>
      </c>
      <c r="M66" s="183">
        <f t="shared" si="11"/>
        <v>0</v>
      </c>
      <c r="N66" s="152">
        <f t="shared" si="12"/>
        <v>0</v>
      </c>
      <c r="O66" s="181">
        <v>0</v>
      </c>
      <c r="P66" s="183">
        <v>0</v>
      </c>
      <c r="Q66" s="142">
        <f t="shared" si="13"/>
        <v>9813</v>
      </c>
      <c r="R66" s="3">
        <v>0</v>
      </c>
      <c r="S66" s="5">
        <v>1365</v>
      </c>
      <c r="T66" s="6">
        <v>0</v>
      </c>
      <c r="U66" s="43"/>
    </row>
    <row r="67" spans="1:21" ht="27" customHeight="1">
      <c r="A67" s="168" t="s">
        <v>245</v>
      </c>
      <c r="B67" s="137">
        <f t="shared" si="14"/>
        <v>559</v>
      </c>
      <c r="C67" s="280">
        <v>559</v>
      </c>
      <c r="D67" s="281">
        <v>0</v>
      </c>
      <c r="E67" s="282">
        <v>0</v>
      </c>
      <c r="F67" s="96">
        <f t="shared" si="15"/>
        <v>5963</v>
      </c>
      <c r="G67" s="280">
        <v>5963</v>
      </c>
      <c r="H67" s="281">
        <v>0</v>
      </c>
      <c r="I67" s="282">
        <v>0</v>
      </c>
      <c r="J67" s="137">
        <f t="shared" si="16"/>
        <v>6522</v>
      </c>
      <c r="K67" s="175">
        <f t="shared" si="9"/>
        <v>6522</v>
      </c>
      <c r="L67" s="176">
        <f t="shared" si="10"/>
        <v>0</v>
      </c>
      <c r="M67" s="177">
        <f t="shared" si="11"/>
        <v>0</v>
      </c>
      <c r="N67" s="96">
        <f t="shared" si="12"/>
        <v>0</v>
      </c>
      <c r="O67" s="175">
        <v>0</v>
      </c>
      <c r="P67" s="177">
        <v>0</v>
      </c>
      <c r="Q67" s="123">
        <f t="shared" si="13"/>
        <v>6522</v>
      </c>
      <c r="R67" s="4">
        <v>0</v>
      </c>
      <c r="S67" s="7">
        <v>8995</v>
      </c>
      <c r="T67" s="8">
        <v>0</v>
      </c>
      <c r="U67" s="43"/>
    </row>
    <row r="68" spans="1:21" ht="27" customHeight="1">
      <c r="A68" s="168" t="s">
        <v>246</v>
      </c>
      <c r="B68" s="137">
        <f t="shared" si="14"/>
        <v>596</v>
      </c>
      <c r="C68" s="280">
        <v>596</v>
      </c>
      <c r="D68" s="281">
        <v>0</v>
      </c>
      <c r="E68" s="282">
        <v>0</v>
      </c>
      <c r="F68" s="96">
        <f t="shared" si="15"/>
        <v>2931</v>
      </c>
      <c r="G68" s="280">
        <v>2931</v>
      </c>
      <c r="H68" s="281">
        <v>0</v>
      </c>
      <c r="I68" s="282">
        <v>0</v>
      </c>
      <c r="J68" s="137">
        <f t="shared" si="16"/>
        <v>3527</v>
      </c>
      <c r="K68" s="175">
        <f t="shared" si="9"/>
        <v>3527</v>
      </c>
      <c r="L68" s="176">
        <f t="shared" si="10"/>
        <v>0</v>
      </c>
      <c r="M68" s="177">
        <f t="shared" si="11"/>
        <v>0</v>
      </c>
      <c r="N68" s="96">
        <f t="shared" si="12"/>
        <v>0</v>
      </c>
      <c r="O68" s="175">
        <v>0</v>
      </c>
      <c r="P68" s="177">
        <v>0</v>
      </c>
      <c r="Q68" s="123">
        <f t="shared" si="13"/>
        <v>3527</v>
      </c>
      <c r="R68" s="3">
        <v>0</v>
      </c>
      <c r="S68" s="5">
        <v>8566</v>
      </c>
      <c r="T68" s="6">
        <v>0</v>
      </c>
      <c r="U68" s="43"/>
    </row>
    <row r="69" spans="1:21" ht="27" customHeight="1">
      <c r="A69" s="168" t="s">
        <v>247</v>
      </c>
      <c r="B69" s="137">
        <f t="shared" si="14"/>
        <v>229</v>
      </c>
      <c r="C69" s="280">
        <v>229</v>
      </c>
      <c r="D69" s="281">
        <v>0</v>
      </c>
      <c r="E69" s="282">
        <v>0</v>
      </c>
      <c r="F69" s="96">
        <f t="shared" si="15"/>
        <v>837</v>
      </c>
      <c r="G69" s="280">
        <v>837</v>
      </c>
      <c r="H69" s="281">
        <v>0</v>
      </c>
      <c r="I69" s="282">
        <v>0</v>
      </c>
      <c r="J69" s="137">
        <f t="shared" si="16"/>
        <v>1066</v>
      </c>
      <c r="K69" s="175">
        <f t="shared" si="9"/>
        <v>1066</v>
      </c>
      <c r="L69" s="176">
        <f t="shared" si="10"/>
        <v>0</v>
      </c>
      <c r="M69" s="177">
        <f t="shared" si="11"/>
        <v>0</v>
      </c>
      <c r="N69" s="96">
        <f t="shared" si="12"/>
        <v>90</v>
      </c>
      <c r="O69" s="175">
        <v>90</v>
      </c>
      <c r="P69" s="177">
        <v>0</v>
      </c>
      <c r="Q69" s="123">
        <f t="shared" si="13"/>
        <v>1156</v>
      </c>
      <c r="R69" s="3">
        <v>0</v>
      </c>
      <c r="S69" s="5">
        <v>14025</v>
      </c>
      <c r="T69" s="6">
        <v>0</v>
      </c>
      <c r="U69" s="43"/>
    </row>
    <row r="70" spans="1:21" ht="27" customHeight="1">
      <c r="A70" s="169" t="s">
        <v>248</v>
      </c>
      <c r="B70" s="138">
        <f t="shared" si="14"/>
        <v>230</v>
      </c>
      <c r="C70" s="283">
        <v>230</v>
      </c>
      <c r="D70" s="284">
        <v>0</v>
      </c>
      <c r="E70" s="285">
        <v>0</v>
      </c>
      <c r="F70" s="151">
        <f t="shared" si="15"/>
        <v>1045</v>
      </c>
      <c r="G70" s="283">
        <v>1045</v>
      </c>
      <c r="H70" s="284">
        <v>0</v>
      </c>
      <c r="I70" s="285">
        <v>0</v>
      </c>
      <c r="J70" s="138">
        <f t="shared" si="16"/>
        <v>1275</v>
      </c>
      <c r="K70" s="178">
        <f t="shared" si="9"/>
        <v>1275</v>
      </c>
      <c r="L70" s="179">
        <f t="shared" si="10"/>
        <v>0</v>
      </c>
      <c r="M70" s="180">
        <f t="shared" si="11"/>
        <v>0</v>
      </c>
      <c r="N70" s="151">
        <f t="shared" si="12"/>
        <v>0</v>
      </c>
      <c r="O70" s="178">
        <v>0</v>
      </c>
      <c r="P70" s="180">
        <v>0</v>
      </c>
      <c r="Q70" s="141">
        <f t="shared" si="13"/>
        <v>1275</v>
      </c>
      <c r="R70" s="3">
        <v>0</v>
      </c>
      <c r="S70" s="5">
        <v>16197</v>
      </c>
      <c r="T70" s="6">
        <v>0</v>
      </c>
      <c r="U70" s="43"/>
    </row>
    <row r="71" spans="1:21" ht="27" customHeight="1" thickBot="1">
      <c r="A71" s="168" t="s">
        <v>249</v>
      </c>
      <c r="B71" s="137">
        <f t="shared" si="14"/>
        <v>483</v>
      </c>
      <c r="C71" s="280">
        <v>483</v>
      </c>
      <c r="D71" s="281">
        <v>0</v>
      </c>
      <c r="E71" s="282">
        <v>0</v>
      </c>
      <c r="F71" s="96">
        <f t="shared" si="15"/>
        <v>4047</v>
      </c>
      <c r="G71" s="280">
        <v>4047</v>
      </c>
      <c r="H71" s="281">
        <v>0</v>
      </c>
      <c r="I71" s="282">
        <v>0</v>
      </c>
      <c r="J71" s="137">
        <f t="shared" si="16"/>
        <v>4530</v>
      </c>
      <c r="K71" s="175">
        <f t="shared" si="9"/>
        <v>4530</v>
      </c>
      <c r="L71" s="176">
        <f t="shared" si="10"/>
        <v>0</v>
      </c>
      <c r="M71" s="177">
        <f t="shared" si="11"/>
        <v>0</v>
      </c>
      <c r="N71" s="96">
        <f t="shared" si="12"/>
        <v>4</v>
      </c>
      <c r="O71" s="175">
        <v>4</v>
      </c>
      <c r="P71" s="177">
        <v>0</v>
      </c>
      <c r="Q71" s="123">
        <f t="shared" si="13"/>
        <v>4534</v>
      </c>
      <c r="R71" s="4">
        <v>0</v>
      </c>
      <c r="S71" s="7">
        <v>16525</v>
      </c>
      <c r="T71" s="8">
        <v>0</v>
      </c>
      <c r="U71" s="43"/>
    </row>
    <row r="72" spans="1:20" ht="45" customHeight="1">
      <c r="A72" s="201" t="s">
        <v>14</v>
      </c>
      <c r="B72" s="187">
        <f>SUM(B6:B40)</f>
        <v>163236</v>
      </c>
      <c r="C72" s="172">
        <f aca="true" t="shared" si="17" ref="C72:Q72">SUM(C6:C40)</f>
        <v>137702</v>
      </c>
      <c r="D72" s="173">
        <f t="shared" si="17"/>
        <v>25534</v>
      </c>
      <c r="E72" s="174">
        <f t="shared" si="17"/>
        <v>0</v>
      </c>
      <c r="F72" s="211">
        <f t="shared" si="17"/>
        <v>957417</v>
      </c>
      <c r="G72" s="172">
        <f t="shared" si="17"/>
        <v>903481</v>
      </c>
      <c r="H72" s="173">
        <f t="shared" si="17"/>
        <v>53936</v>
      </c>
      <c r="I72" s="174">
        <f t="shared" si="17"/>
        <v>0</v>
      </c>
      <c r="J72" s="187">
        <f t="shared" si="17"/>
        <v>1120653</v>
      </c>
      <c r="K72" s="172">
        <f t="shared" si="17"/>
        <v>1041183</v>
      </c>
      <c r="L72" s="173">
        <f t="shared" si="17"/>
        <v>79470</v>
      </c>
      <c r="M72" s="174">
        <f t="shared" si="17"/>
        <v>0</v>
      </c>
      <c r="N72" s="211">
        <f t="shared" si="17"/>
        <v>61</v>
      </c>
      <c r="O72" s="172">
        <f t="shared" si="17"/>
        <v>61</v>
      </c>
      <c r="P72" s="174">
        <f t="shared" si="17"/>
        <v>0</v>
      </c>
      <c r="Q72" s="212">
        <f t="shared" si="17"/>
        <v>1120714</v>
      </c>
      <c r="R72" s="36">
        <v>-255</v>
      </c>
      <c r="S72" s="37">
        <v>1007750</v>
      </c>
      <c r="T72" s="38">
        <v>-255</v>
      </c>
    </row>
    <row r="73" spans="1:20" ht="45" customHeight="1">
      <c r="A73" s="202" t="s">
        <v>15</v>
      </c>
      <c r="B73" s="188">
        <f aca="true" t="shared" si="18" ref="B73:Q73">SUM(B46:B71)</f>
        <v>27539</v>
      </c>
      <c r="C73" s="175">
        <f t="shared" si="18"/>
        <v>27539</v>
      </c>
      <c r="D73" s="176">
        <f t="shared" si="18"/>
        <v>0</v>
      </c>
      <c r="E73" s="177">
        <f t="shared" si="18"/>
        <v>0</v>
      </c>
      <c r="F73" s="213">
        <f t="shared" si="18"/>
        <v>210767</v>
      </c>
      <c r="G73" s="175">
        <f t="shared" si="18"/>
        <v>210767</v>
      </c>
      <c r="H73" s="176">
        <f t="shared" si="18"/>
        <v>0</v>
      </c>
      <c r="I73" s="177">
        <f t="shared" si="18"/>
        <v>0</v>
      </c>
      <c r="J73" s="188">
        <f t="shared" si="18"/>
        <v>238306</v>
      </c>
      <c r="K73" s="175">
        <f t="shared" si="18"/>
        <v>238306</v>
      </c>
      <c r="L73" s="176">
        <f t="shared" si="18"/>
        <v>0</v>
      </c>
      <c r="M73" s="177">
        <f t="shared" si="18"/>
        <v>0</v>
      </c>
      <c r="N73" s="213">
        <f t="shared" si="18"/>
        <v>288</v>
      </c>
      <c r="O73" s="175">
        <f t="shared" si="18"/>
        <v>288</v>
      </c>
      <c r="P73" s="177">
        <f t="shared" si="18"/>
        <v>0</v>
      </c>
      <c r="Q73" s="214">
        <f t="shared" si="18"/>
        <v>238594</v>
      </c>
      <c r="R73" s="3">
        <v>0</v>
      </c>
      <c r="S73" s="5">
        <v>436285</v>
      </c>
      <c r="T73" s="6">
        <v>0</v>
      </c>
    </row>
    <row r="74" spans="1:20" ht="45" customHeight="1" thickBot="1">
      <c r="A74" s="203" t="s">
        <v>16</v>
      </c>
      <c r="B74" s="215">
        <f>SUM(B72:B73)</f>
        <v>190775</v>
      </c>
      <c r="C74" s="184">
        <f aca="true" t="shared" si="19" ref="C74:Q74">SUM(C72:C73)</f>
        <v>165241</v>
      </c>
      <c r="D74" s="185">
        <f t="shared" si="19"/>
        <v>25534</v>
      </c>
      <c r="E74" s="186">
        <f t="shared" si="19"/>
        <v>0</v>
      </c>
      <c r="F74" s="216">
        <f t="shared" si="19"/>
        <v>1168184</v>
      </c>
      <c r="G74" s="184">
        <f t="shared" si="19"/>
        <v>1114248</v>
      </c>
      <c r="H74" s="185">
        <f t="shared" si="19"/>
        <v>53936</v>
      </c>
      <c r="I74" s="186">
        <f t="shared" si="19"/>
        <v>0</v>
      </c>
      <c r="J74" s="191">
        <f>SUM(J72:J73)</f>
        <v>1358959</v>
      </c>
      <c r="K74" s="184">
        <f t="shared" si="19"/>
        <v>1279489</v>
      </c>
      <c r="L74" s="185">
        <f t="shared" si="19"/>
        <v>79470</v>
      </c>
      <c r="M74" s="186">
        <f t="shared" si="19"/>
        <v>0</v>
      </c>
      <c r="N74" s="216">
        <f t="shared" si="19"/>
        <v>349</v>
      </c>
      <c r="O74" s="184">
        <f t="shared" si="19"/>
        <v>349</v>
      </c>
      <c r="P74" s="186">
        <f t="shared" si="19"/>
        <v>0</v>
      </c>
      <c r="Q74" s="217">
        <f t="shared" si="19"/>
        <v>1359308</v>
      </c>
      <c r="R74" s="39">
        <v>-255</v>
      </c>
      <c r="S74" s="40">
        <v>1444035</v>
      </c>
      <c r="T74" s="41">
        <v>-255</v>
      </c>
    </row>
  </sheetData>
  <mergeCells count="26">
    <mergeCell ref="L44:L45"/>
    <mergeCell ref="P44:P45"/>
    <mergeCell ref="M44:M45"/>
    <mergeCell ref="O44:O45"/>
    <mergeCell ref="Q3:Q5"/>
    <mergeCell ref="A43:A45"/>
    <mergeCell ref="Q43:Q45"/>
    <mergeCell ref="C44:C45"/>
    <mergeCell ref="D44:D45"/>
    <mergeCell ref="E44:E45"/>
    <mergeCell ref="G44:G45"/>
    <mergeCell ref="H44:H45"/>
    <mergeCell ref="I44:I45"/>
    <mergeCell ref="K44:K45"/>
    <mergeCell ref="L4:L5"/>
    <mergeCell ref="M4:M5"/>
    <mergeCell ref="O4:O5"/>
    <mergeCell ref="P4:P5"/>
    <mergeCell ref="G4:G5"/>
    <mergeCell ref="H4:H5"/>
    <mergeCell ref="I4:I5"/>
    <mergeCell ref="K4:K5"/>
    <mergeCell ref="E4:E5"/>
    <mergeCell ref="A3:A5"/>
    <mergeCell ref="C4:C5"/>
    <mergeCell ref="D4:D5"/>
  </mergeCells>
  <printOptions/>
  <pageMargins left="0.5905511811023623" right="0.5905511811023623" top="0.5905511811023623" bottom="0.5905511811023623" header="0.3937007874015748" footer="0.3937007874015748"/>
  <pageSetup firstPageNumber="9" useFirstPageNumber="1" fitToHeight="2" fitToWidth="2" horizontalDpi="600" verticalDpi="600" orientation="portrait" pageOrder="overThenDown" paperSize="9" scale="75" r:id="rId1"/>
  <headerFooter alignWithMargins="0">
    <oddFooter>&amp;C&amp;P</oddFooter>
  </headerFooter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AB76"/>
  <sheetViews>
    <sheetView view="pageBreakPreview" zoomScale="90" zoomScaleNormal="75" zoomScaleSheetLayoutView="9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0" sqref="C70"/>
    </sheetView>
  </sheetViews>
  <sheetFormatPr defaultColWidth="8.796875" defaultRowHeight="15"/>
  <cols>
    <col min="1" max="1" width="11.5" style="2" customWidth="1"/>
    <col min="2" max="2" width="9.09765625" style="2" customWidth="1"/>
    <col min="3" max="3" width="7.59765625" style="2" customWidth="1"/>
    <col min="4" max="4" width="6.59765625" style="2" customWidth="1"/>
    <col min="5" max="5" width="9.09765625" style="2" customWidth="1"/>
    <col min="6" max="6" width="7.59765625" style="2" customWidth="1"/>
    <col min="7" max="8" width="6.59765625" style="2" customWidth="1"/>
    <col min="9" max="9" width="7.59765625" style="2" customWidth="1"/>
    <col min="10" max="10" width="9.09765625" style="2" customWidth="1"/>
    <col min="11" max="12" width="7.59765625" style="2" customWidth="1"/>
    <col min="13" max="13" width="9.09765625" style="2" customWidth="1"/>
    <col min="14" max="14" width="4.8984375" style="2" customWidth="1"/>
    <col min="15" max="15" width="6.5" style="2" customWidth="1"/>
    <col min="16" max="16" width="7.5" style="2" customWidth="1"/>
    <col min="17" max="18" width="5.5" style="2" customWidth="1"/>
    <col min="19" max="19" width="3.8984375" style="2" customWidth="1"/>
    <col min="20" max="20" width="4.59765625" style="2" customWidth="1"/>
    <col min="21" max="23" width="5.5" style="2" customWidth="1"/>
    <col min="24" max="24" width="6.19921875" style="2" customWidth="1"/>
    <col min="25" max="26" width="6.5" style="2" bestFit="1" customWidth="1"/>
    <col min="27" max="28" width="5.5" style="2" bestFit="1" customWidth="1"/>
    <col min="29" max="16384" width="11" style="2" customWidth="1"/>
  </cols>
  <sheetData>
    <row r="1" s="11" customFormat="1" ht="21.75" customHeight="1">
      <c r="A1" s="80" t="s">
        <v>66</v>
      </c>
    </row>
    <row r="2" spans="1:13" s="11" customFormat="1" ht="22.5" customHeight="1" thickBot="1">
      <c r="A2" s="80" t="s">
        <v>304</v>
      </c>
      <c r="M2" s="74" t="s">
        <v>136</v>
      </c>
    </row>
    <row r="3" spans="1:13" s="15" customFormat="1" ht="18.75" customHeight="1">
      <c r="A3" s="425" t="s">
        <v>13</v>
      </c>
      <c r="B3" s="452" t="s">
        <v>144</v>
      </c>
      <c r="C3" s="453"/>
      <c r="D3" s="453"/>
      <c r="E3" s="454"/>
      <c r="F3" s="452" t="s">
        <v>145</v>
      </c>
      <c r="G3" s="453"/>
      <c r="H3" s="453"/>
      <c r="I3" s="454"/>
      <c r="J3" s="88"/>
      <c r="K3" s="83" t="s">
        <v>86</v>
      </c>
      <c r="L3" s="83"/>
      <c r="M3" s="89"/>
    </row>
    <row r="4" spans="1:28" s="15" customFormat="1" ht="18.75" customHeight="1">
      <c r="A4" s="426"/>
      <c r="B4" s="87" t="s">
        <v>60</v>
      </c>
      <c r="C4" s="143" t="s">
        <v>72</v>
      </c>
      <c r="D4" s="144" t="s">
        <v>73</v>
      </c>
      <c r="E4" s="442" t="s">
        <v>69</v>
      </c>
      <c r="F4" s="87" t="s">
        <v>60</v>
      </c>
      <c r="G4" s="143" t="s">
        <v>72</v>
      </c>
      <c r="H4" s="144" t="s">
        <v>73</v>
      </c>
      <c r="I4" s="442" t="s">
        <v>69</v>
      </c>
      <c r="J4" s="87" t="s">
        <v>60</v>
      </c>
      <c r="K4" s="143" t="s">
        <v>72</v>
      </c>
      <c r="L4" s="144" t="s">
        <v>73</v>
      </c>
      <c r="M4" s="442" t="s">
        <v>69</v>
      </c>
      <c r="P4" s="15" t="s">
        <v>394</v>
      </c>
      <c r="Q4" s="15" t="s">
        <v>395</v>
      </c>
      <c r="R4" s="15" t="s">
        <v>396</v>
      </c>
      <c r="U4" s="15" t="s">
        <v>395</v>
      </c>
      <c r="V4" s="15" t="s">
        <v>397</v>
      </c>
      <c r="W4" s="15" t="s">
        <v>398</v>
      </c>
      <c r="Z4" s="15" t="s">
        <v>399</v>
      </c>
      <c r="AA4" s="15" t="s">
        <v>400</v>
      </c>
      <c r="AB4" s="15" t="s">
        <v>69</v>
      </c>
    </row>
    <row r="5" spans="1:28" s="15" customFormat="1" ht="18.75" customHeight="1" thickBot="1">
      <c r="A5" s="439"/>
      <c r="B5" s="1"/>
      <c r="C5" s="145" t="s">
        <v>74</v>
      </c>
      <c r="D5" s="146" t="s">
        <v>75</v>
      </c>
      <c r="E5" s="443"/>
      <c r="F5" s="1"/>
      <c r="G5" s="145" t="s">
        <v>74</v>
      </c>
      <c r="H5" s="146" t="s">
        <v>75</v>
      </c>
      <c r="I5" s="443"/>
      <c r="J5" s="1"/>
      <c r="K5" s="145" t="s">
        <v>74</v>
      </c>
      <c r="L5" s="146" t="s">
        <v>75</v>
      </c>
      <c r="M5" s="443"/>
      <c r="P5" s="15" t="s">
        <v>257</v>
      </c>
      <c r="Q5" s="15" t="s">
        <v>258</v>
      </c>
      <c r="R5" s="15" t="s">
        <v>262</v>
      </c>
      <c r="U5" s="15" t="s">
        <v>260</v>
      </c>
      <c r="V5" s="15" t="s">
        <v>261</v>
      </c>
      <c r="W5" s="15" t="s">
        <v>265</v>
      </c>
      <c r="Z5" s="15" t="s">
        <v>263</v>
      </c>
      <c r="AA5" s="15" t="s">
        <v>264</v>
      </c>
      <c r="AB5" s="15" t="s">
        <v>259</v>
      </c>
    </row>
    <row r="6" spans="1:28" ht="24.75" customHeight="1">
      <c r="A6" s="154" t="s">
        <v>41</v>
      </c>
      <c r="B6" s="187">
        <f>SUM(C6:E6)</f>
        <v>0</v>
      </c>
      <c r="C6" s="172">
        <f>O6</f>
        <v>0</v>
      </c>
      <c r="D6" s="173">
        <f>T6</f>
        <v>0</v>
      </c>
      <c r="E6" s="174">
        <f>Y6</f>
        <v>0</v>
      </c>
      <c r="F6" s="187">
        <f>SUM(G6:I6)</f>
        <v>0</v>
      </c>
      <c r="G6" s="251">
        <v>0</v>
      </c>
      <c r="H6" s="292">
        <v>0</v>
      </c>
      <c r="I6" s="252">
        <v>0</v>
      </c>
      <c r="J6" s="187">
        <f>SUM(K6:M6)</f>
        <v>0</v>
      </c>
      <c r="K6" s="172">
        <f>SUM(C6,G6)</f>
        <v>0</v>
      </c>
      <c r="L6" s="173">
        <f>SUM(D6,H6)</f>
        <v>0</v>
      </c>
      <c r="M6" s="174">
        <f>SUM(E6,I6)</f>
        <v>0</v>
      </c>
      <c r="O6" s="2">
        <f>SUM(P6:R6)</f>
        <v>0</v>
      </c>
      <c r="P6" s="2">
        <v>0</v>
      </c>
      <c r="Q6" s="2">
        <v>0</v>
      </c>
      <c r="R6" s="2">
        <v>0</v>
      </c>
      <c r="T6" s="2">
        <f>SUM(U6:W6)</f>
        <v>0</v>
      </c>
      <c r="U6" s="2">
        <v>0</v>
      </c>
      <c r="V6" s="2">
        <v>0</v>
      </c>
      <c r="W6" s="2">
        <v>0</v>
      </c>
      <c r="Y6" s="2">
        <f aca="true" t="shared" si="0" ref="Y6:Y40">SUM(Z6:AB6)</f>
        <v>0</v>
      </c>
      <c r="Z6" s="2">
        <v>0</v>
      </c>
      <c r="AA6" s="2">
        <v>0</v>
      </c>
      <c r="AB6" s="2">
        <v>0</v>
      </c>
    </row>
    <row r="7" spans="1:28" ht="24.75" customHeight="1">
      <c r="A7" s="155" t="s">
        <v>42</v>
      </c>
      <c r="B7" s="188">
        <f aca="true" t="shared" si="1" ref="B7:B40">SUM(C7:E7)</f>
        <v>4386</v>
      </c>
      <c r="C7" s="175">
        <f aca="true" t="shared" si="2" ref="C7:C40">O7</f>
        <v>0</v>
      </c>
      <c r="D7" s="176">
        <f aca="true" t="shared" si="3" ref="D7:D40">T7</f>
        <v>0</v>
      </c>
      <c r="E7" s="177">
        <f aca="true" t="shared" si="4" ref="E7:E40">Y7</f>
        <v>4386</v>
      </c>
      <c r="F7" s="188">
        <f aca="true" t="shared" si="5" ref="F7:F40">SUM(G7:I7)</f>
        <v>508</v>
      </c>
      <c r="G7" s="255">
        <v>0</v>
      </c>
      <c r="H7" s="293">
        <v>0</v>
      </c>
      <c r="I7" s="256">
        <v>508</v>
      </c>
      <c r="J7" s="188">
        <f aca="true" t="shared" si="6" ref="J7:J40">SUM(K7:M7)</f>
        <v>4894</v>
      </c>
      <c r="K7" s="175">
        <f aca="true" t="shared" si="7" ref="K7:K40">SUM(C7,G7)</f>
        <v>0</v>
      </c>
      <c r="L7" s="176">
        <f aca="true" t="shared" si="8" ref="L7:L40">SUM(D7,H7)</f>
        <v>0</v>
      </c>
      <c r="M7" s="177">
        <f aca="true" t="shared" si="9" ref="M7:M40">SUM(E7,I7)</f>
        <v>4894</v>
      </c>
      <c r="O7" s="2">
        <f aca="true" t="shared" si="10" ref="O7:O70">SUM(P7:R7)</f>
        <v>0</v>
      </c>
      <c r="P7" s="2">
        <v>0</v>
      </c>
      <c r="Q7" s="2">
        <v>0</v>
      </c>
      <c r="R7" s="2">
        <v>0</v>
      </c>
      <c r="T7" s="2">
        <f aca="true" t="shared" si="11" ref="T7:T70">SUM(U7:W7)</f>
        <v>0</v>
      </c>
      <c r="U7" s="2">
        <v>0</v>
      </c>
      <c r="V7" s="2">
        <v>0</v>
      </c>
      <c r="W7" s="2">
        <v>0</v>
      </c>
      <c r="Y7" s="2">
        <f t="shared" si="0"/>
        <v>4386</v>
      </c>
      <c r="Z7" s="2">
        <v>4386</v>
      </c>
      <c r="AA7" s="2">
        <v>0</v>
      </c>
      <c r="AB7" s="2">
        <v>0</v>
      </c>
    </row>
    <row r="8" spans="1:28" ht="24.75" customHeight="1">
      <c r="A8" s="155" t="s">
        <v>43</v>
      </c>
      <c r="B8" s="188">
        <f t="shared" si="1"/>
        <v>83</v>
      </c>
      <c r="C8" s="175">
        <f>O8</f>
        <v>83</v>
      </c>
      <c r="D8" s="176">
        <f t="shared" si="3"/>
        <v>0</v>
      </c>
      <c r="E8" s="177">
        <f t="shared" si="4"/>
        <v>0</v>
      </c>
      <c r="F8" s="188">
        <f t="shared" si="5"/>
        <v>0</v>
      </c>
      <c r="G8" s="255">
        <v>0</v>
      </c>
      <c r="H8" s="293">
        <v>0</v>
      </c>
      <c r="I8" s="256">
        <v>0</v>
      </c>
      <c r="J8" s="188">
        <f t="shared" si="6"/>
        <v>83</v>
      </c>
      <c r="K8" s="175">
        <f t="shared" si="7"/>
        <v>83</v>
      </c>
      <c r="L8" s="176">
        <f t="shared" si="8"/>
        <v>0</v>
      </c>
      <c r="M8" s="177">
        <f t="shared" si="9"/>
        <v>0</v>
      </c>
      <c r="O8" s="2">
        <f t="shared" si="10"/>
        <v>83</v>
      </c>
      <c r="P8" s="2">
        <v>83</v>
      </c>
      <c r="Q8" s="2">
        <v>0</v>
      </c>
      <c r="R8" s="2">
        <v>0</v>
      </c>
      <c r="T8" s="2">
        <f t="shared" si="11"/>
        <v>0</v>
      </c>
      <c r="U8" s="2">
        <v>0</v>
      </c>
      <c r="V8" s="2">
        <v>0</v>
      </c>
      <c r="W8" s="2">
        <v>0</v>
      </c>
      <c r="Y8" s="2">
        <f t="shared" si="0"/>
        <v>0</v>
      </c>
      <c r="Z8" s="2">
        <v>0</v>
      </c>
      <c r="AA8" s="2">
        <v>0</v>
      </c>
      <c r="AB8" s="2">
        <v>0</v>
      </c>
    </row>
    <row r="9" spans="1:28" ht="24.75" customHeight="1">
      <c r="A9" s="155" t="s">
        <v>44</v>
      </c>
      <c r="B9" s="188">
        <f t="shared" si="1"/>
        <v>3669</v>
      </c>
      <c r="C9" s="175">
        <f t="shared" si="2"/>
        <v>0</v>
      </c>
      <c r="D9" s="176">
        <f t="shared" si="3"/>
        <v>0</v>
      </c>
      <c r="E9" s="177">
        <f t="shared" si="4"/>
        <v>3669</v>
      </c>
      <c r="F9" s="188">
        <f t="shared" si="5"/>
        <v>0</v>
      </c>
      <c r="G9" s="255">
        <v>0</v>
      </c>
      <c r="H9" s="293">
        <v>0</v>
      </c>
      <c r="I9" s="256">
        <v>0</v>
      </c>
      <c r="J9" s="188">
        <f t="shared" si="6"/>
        <v>3669</v>
      </c>
      <c r="K9" s="175">
        <f t="shared" si="7"/>
        <v>0</v>
      </c>
      <c r="L9" s="176">
        <f t="shared" si="8"/>
        <v>0</v>
      </c>
      <c r="M9" s="177">
        <f t="shared" si="9"/>
        <v>3669</v>
      </c>
      <c r="O9" s="2">
        <f t="shared" si="10"/>
        <v>0</v>
      </c>
      <c r="P9" s="2">
        <v>0</v>
      </c>
      <c r="Q9" s="2">
        <v>0</v>
      </c>
      <c r="R9" s="2">
        <v>0</v>
      </c>
      <c r="T9" s="2">
        <f t="shared" si="11"/>
        <v>0</v>
      </c>
      <c r="U9" s="2">
        <v>0</v>
      </c>
      <c r="V9" s="2">
        <v>0</v>
      </c>
      <c r="W9" s="2">
        <v>0</v>
      </c>
      <c r="Y9" s="2">
        <f t="shared" si="0"/>
        <v>3669</v>
      </c>
      <c r="Z9" s="2">
        <v>3669</v>
      </c>
      <c r="AA9" s="2">
        <v>0</v>
      </c>
      <c r="AB9" s="2">
        <v>0</v>
      </c>
    </row>
    <row r="10" spans="1:28" ht="24.75" customHeight="1">
      <c r="A10" s="156" t="s">
        <v>45</v>
      </c>
      <c r="B10" s="189">
        <f t="shared" si="1"/>
        <v>828</v>
      </c>
      <c r="C10" s="178">
        <f t="shared" si="2"/>
        <v>0</v>
      </c>
      <c r="D10" s="179">
        <f t="shared" si="3"/>
        <v>0</v>
      </c>
      <c r="E10" s="180">
        <f t="shared" si="4"/>
        <v>828</v>
      </c>
      <c r="F10" s="189">
        <f t="shared" si="5"/>
        <v>0</v>
      </c>
      <c r="G10" s="259">
        <v>0</v>
      </c>
      <c r="H10" s="294">
        <v>0</v>
      </c>
      <c r="I10" s="260">
        <v>0</v>
      </c>
      <c r="J10" s="189">
        <f t="shared" si="6"/>
        <v>828</v>
      </c>
      <c r="K10" s="178">
        <f t="shared" si="7"/>
        <v>0</v>
      </c>
      <c r="L10" s="179">
        <f t="shared" si="8"/>
        <v>0</v>
      </c>
      <c r="M10" s="180">
        <f t="shared" si="9"/>
        <v>828</v>
      </c>
      <c r="O10" s="2">
        <f t="shared" si="10"/>
        <v>0</v>
      </c>
      <c r="P10" s="2">
        <v>0</v>
      </c>
      <c r="Q10" s="2">
        <v>0</v>
      </c>
      <c r="R10" s="2">
        <v>0</v>
      </c>
      <c r="T10" s="2">
        <f t="shared" si="11"/>
        <v>0</v>
      </c>
      <c r="U10" s="2">
        <v>0</v>
      </c>
      <c r="V10" s="2">
        <v>0</v>
      </c>
      <c r="W10" s="2">
        <v>0</v>
      </c>
      <c r="Y10" s="2">
        <f t="shared" si="0"/>
        <v>828</v>
      </c>
      <c r="Z10" s="2">
        <v>0</v>
      </c>
      <c r="AA10" s="2">
        <v>0</v>
      </c>
      <c r="AB10" s="2">
        <v>828</v>
      </c>
    </row>
    <row r="11" spans="1:28" ht="24.75" customHeight="1">
      <c r="A11" s="157" t="s">
        <v>46</v>
      </c>
      <c r="B11" s="190">
        <f t="shared" si="1"/>
        <v>102</v>
      </c>
      <c r="C11" s="181">
        <f t="shared" si="2"/>
        <v>102</v>
      </c>
      <c r="D11" s="182">
        <f t="shared" si="3"/>
        <v>0</v>
      </c>
      <c r="E11" s="183">
        <f t="shared" si="4"/>
        <v>0</v>
      </c>
      <c r="F11" s="190">
        <f t="shared" si="5"/>
        <v>0</v>
      </c>
      <c r="G11" s="263">
        <v>0</v>
      </c>
      <c r="H11" s="295">
        <v>0</v>
      </c>
      <c r="I11" s="264">
        <v>0</v>
      </c>
      <c r="J11" s="190">
        <f t="shared" si="6"/>
        <v>102</v>
      </c>
      <c r="K11" s="181">
        <f t="shared" si="7"/>
        <v>102</v>
      </c>
      <c r="L11" s="182">
        <f t="shared" si="8"/>
        <v>0</v>
      </c>
      <c r="M11" s="183">
        <f t="shared" si="9"/>
        <v>0</v>
      </c>
      <c r="O11" s="2">
        <f t="shared" si="10"/>
        <v>102</v>
      </c>
      <c r="P11" s="2">
        <v>102</v>
      </c>
      <c r="Q11" s="2">
        <v>0</v>
      </c>
      <c r="R11" s="2">
        <v>0</v>
      </c>
      <c r="T11" s="2">
        <f t="shared" si="11"/>
        <v>0</v>
      </c>
      <c r="U11" s="2">
        <v>0</v>
      </c>
      <c r="V11" s="2">
        <v>0</v>
      </c>
      <c r="W11" s="2">
        <v>0</v>
      </c>
      <c r="Y11" s="2">
        <f t="shared" si="0"/>
        <v>0</v>
      </c>
      <c r="Z11" s="2">
        <v>0</v>
      </c>
      <c r="AA11" s="2">
        <v>0</v>
      </c>
      <c r="AB11" s="2">
        <v>0</v>
      </c>
    </row>
    <row r="12" spans="1:28" ht="24.75" customHeight="1">
      <c r="A12" s="155" t="s">
        <v>47</v>
      </c>
      <c r="B12" s="188">
        <f t="shared" si="1"/>
        <v>160</v>
      </c>
      <c r="C12" s="175">
        <f t="shared" si="2"/>
        <v>160</v>
      </c>
      <c r="D12" s="176">
        <f t="shared" si="3"/>
        <v>0</v>
      </c>
      <c r="E12" s="177">
        <f t="shared" si="4"/>
        <v>0</v>
      </c>
      <c r="F12" s="188">
        <f t="shared" si="5"/>
        <v>0</v>
      </c>
      <c r="G12" s="255">
        <v>0</v>
      </c>
      <c r="H12" s="293">
        <v>0</v>
      </c>
      <c r="I12" s="256">
        <v>0</v>
      </c>
      <c r="J12" s="188">
        <f t="shared" si="6"/>
        <v>160</v>
      </c>
      <c r="K12" s="175">
        <f t="shared" si="7"/>
        <v>160</v>
      </c>
      <c r="L12" s="176">
        <f t="shared" si="8"/>
        <v>0</v>
      </c>
      <c r="M12" s="177">
        <f t="shared" si="9"/>
        <v>0</v>
      </c>
      <c r="O12" s="2">
        <f t="shared" si="10"/>
        <v>160</v>
      </c>
      <c r="P12" s="2">
        <v>160</v>
      </c>
      <c r="Q12" s="2">
        <v>0</v>
      </c>
      <c r="R12" s="2">
        <v>0</v>
      </c>
      <c r="T12" s="2">
        <f t="shared" si="11"/>
        <v>0</v>
      </c>
      <c r="U12" s="2">
        <v>0</v>
      </c>
      <c r="V12" s="2">
        <v>0</v>
      </c>
      <c r="W12" s="2">
        <v>0</v>
      </c>
      <c r="Y12" s="2">
        <f t="shared" si="0"/>
        <v>0</v>
      </c>
      <c r="Z12" s="2">
        <v>0</v>
      </c>
      <c r="AA12" s="2">
        <v>0</v>
      </c>
      <c r="AB12" s="2">
        <v>0</v>
      </c>
    </row>
    <row r="13" spans="1:28" ht="24.75" customHeight="1">
      <c r="A13" s="155" t="s">
        <v>48</v>
      </c>
      <c r="B13" s="188">
        <f t="shared" si="1"/>
        <v>91</v>
      </c>
      <c r="C13" s="175">
        <f t="shared" si="2"/>
        <v>0</v>
      </c>
      <c r="D13" s="176">
        <f t="shared" si="3"/>
        <v>0</v>
      </c>
      <c r="E13" s="177">
        <f t="shared" si="4"/>
        <v>91</v>
      </c>
      <c r="F13" s="188">
        <f t="shared" si="5"/>
        <v>0</v>
      </c>
      <c r="G13" s="255">
        <v>0</v>
      </c>
      <c r="H13" s="293">
        <v>0</v>
      </c>
      <c r="I13" s="256">
        <v>0</v>
      </c>
      <c r="J13" s="188">
        <f t="shared" si="6"/>
        <v>91</v>
      </c>
      <c r="K13" s="175">
        <f t="shared" si="7"/>
        <v>0</v>
      </c>
      <c r="L13" s="176">
        <f t="shared" si="8"/>
        <v>0</v>
      </c>
      <c r="M13" s="177">
        <f t="shared" si="9"/>
        <v>91</v>
      </c>
      <c r="O13" s="2">
        <f t="shared" si="10"/>
        <v>0</v>
      </c>
      <c r="P13" s="2">
        <v>0</v>
      </c>
      <c r="Q13" s="2">
        <v>0</v>
      </c>
      <c r="R13" s="2">
        <v>0</v>
      </c>
      <c r="T13" s="2">
        <f t="shared" si="11"/>
        <v>0</v>
      </c>
      <c r="U13" s="2">
        <v>0</v>
      </c>
      <c r="V13" s="2">
        <v>0</v>
      </c>
      <c r="W13" s="2">
        <v>0</v>
      </c>
      <c r="Y13" s="2">
        <f t="shared" si="0"/>
        <v>91</v>
      </c>
      <c r="Z13" s="2">
        <v>91</v>
      </c>
      <c r="AA13" s="2">
        <v>0</v>
      </c>
      <c r="AB13" s="2">
        <v>0</v>
      </c>
    </row>
    <row r="14" spans="1:28" ht="24.75" customHeight="1">
      <c r="A14" s="155" t="s">
        <v>49</v>
      </c>
      <c r="B14" s="188">
        <f t="shared" si="1"/>
        <v>350</v>
      </c>
      <c r="C14" s="175">
        <f t="shared" si="2"/>
        <v>52</v>
      </c>
      <c r="D14" s="176">
        <f t="shared" si="3"/>
        <v>0</v>
      </c>
      <c r="E14" s="177">
        <f t="shared" si="4"/>
        <v>298</v>
      </c>
      <c r="F14" s="188">
        <f t="shared" si="5"/>
        <v>445</v>
      </c>
      <c r="G14" s="255">
        <v>0</v>
      </c>
      <c r="H14" s="293">
        <v>0</v>
      </c>
      <c r="I14" s="256">
        <v>445</v>
      </c>
      <c r="J14" s="188">
        <f t="shared" si="6"/>
        <v>795</v>
      </c>
      <c r="K14" s="175">
        <f t="shared" si="7"/>
        <v>52</v>
      </c>
      <c r="L14" s="176">
        <f t="shared" si="8"/>
        <v>0</v>
      </c>
      <c r="M14" s="177">
        <f t="shared" si="9"/>
        <v>743</v>
      </c>
      <c r="O14" s="2">
        <f t="shared" si="10"/>
        <v>52</v>
      </c>
      <c r="P14" s="2">
        <v>52</v>
      </c>
      <c r="Q14" s="2">
        <v>0</v>
      </c>
      <c r="R14" s="2">
        <v>0</v>
      </c>
      <c r="T14" s="2">
        <f t="shared" si="11"/>
        <v>0</v>
      </c>
      <c r="U14" s="2">
        <v>0</v>
      </c>
      <c r="V14" s="2">
        <v>0</v>
      </c>
      <c r="W14" s="2">
        <v>0</v>
      </c>
      <c r="Y14" s="2">
        <f t="shared" si="0"/>
        <v>298</v>
      </c>
      <c r="Z14" s="2">
        <v>298</v>
      </c>
      <c r="AA14" s="2">
        <v>0</v>
      </c>
      <c r="AB14" s="2">
        <v>0</v>
      </c>
    </row>
    <row r="15" spans="1:28" ht="24.75" customHeight="1">
      <c r="A15" s="156" t="s">
        <v>50</v>
      </c>
      <c r="B15" s="189">
        <f t="shared" si="1"/>
        <v>81</v>
      </c>
      <c r="C15" s="178">
        <f t="shared" si="2"/>
        <v>81</v>
      </c>
      <c r="D15" s="179">
        <f t="shared" si="3"/>
        <v>0</v>
      </c>
      <c r="E15" s="180">
        <f t="shared" si="4"/>
        <v>0</v>
      </c>
      <c r="F15" s="189">
        <f t="shared" si="5"/>
        <v>0</v>
      </c>
      <c r="G15" s="259">
        <v>0</v>
      </c>
      <c r="H15" s="294">
        <v>0</v>
      </c>
      <c r="I15" s="260">
        <v>0</v>
      </c>
      <c r="J15" s="189">
        <f t="shared" si="6"/>
        <v>81</v>
      </c>
      <c r="K15" s="178">
        <f t="shared" si="7"/>
        <v>81</v>
      </c>
      <c r="L15" s="179">
        <f t="shared" si="8"/>
        <v>0</v>
      </c>
      <c r="M15" s="180">
        <f t="shared" si="9"/>
        <v>0</v>
      </c>
      <c r="O15" s="2">
        <f t="shared" si="10"/>
        <v>81</v>
      </c>
      <c r="P15" s="2">
        <v>81</v>
      </c>
      <c r="Q15" s="2">
        <v>0</v>
      </c>
      <c r="R15" s="2">
        <v>0</v>
      </c>
      <c r="T15" s="2">
        <f t="shared" si="11"/>
        <v>0</v>
      </c>
      <c r="U15" s="2">
        <v>0</v>
      </c>
      <c r="V15" s="2">
        <v>0</v>
      </c>
      <c r="W15" s="2">
        <v>0</v>
      </c>
      <c r="Y15" s="2">
        <f t="shared" si="0"/>
        <v>0</v>
      </c>
      <c r="Z15" s="2">
        <v>0</v>
      </c>
      <c r="AA15" s="2">
        <v>0</v>
      </c>
      <c r="AB15" s="2">
        <v>0</v>
      </c>
    </row>
    <row r="16" spans="1:28" ht="24.75" customHeight="1">
      <c r="A16" s="157" t="s">
        <v>51</v>
      </c>
      <c r="B16" s="190">
        <f t="shared" si="1"/>
        <v>202</v>
      </c>
      <c r="C16" s="181">
        <f t="shared" si="2"/>
        <v>202</v>
      </c>
      <c r="D16" s="182">
        <f t="shared" si="3"/>
        <v>0</v>
      </c>
      <c r="E16" s="183">
        <f t="shared" si="4"/>
        <v>0</v>
      </c>
      <c r="F16" s="190">
        <f t="shared" si="5"/>
        <v>0</v>
      </c>
      <c r="G16" s="263">
        <v>0</v>
      </c>
      <c r="H16" s="295">
        <v>0</v>
      </c>
      <c r="I16" s="264">
        <v>0</v>
      </c>
      <c r="J16" s="190">
        <f t="shared" si="6"/>
        <v>202</v>
      </c>
      <c r="K16" s="181">
        <f t="shared" si="7"/>
        <v>202</v>
      </c>
      <c r="L16" s="182">
        <f t="shared" si="8"/>
        <v>0</v>
      </c>
      <c r="M16" s="183">
        <f t="shared" si="9"/>
        <v>0</v>
      </c>
      <c r="O16" s="2">
        <f t="shared" si="10"/>
        <v>202</v>
      </c>
      <c r="P16" s="2">
        <v>202</v>
      </c>
      <c r="Q16" s="2">
        <v>0</v>
      </c>
      <c r="R16" s="2">
        <v>0</v>
      </c>
      <c r="T16" s="2">
        <f t="shared" si="11"/>
        <v>0</v>
      </c>
      <c r="U16" s="2">
        <v>0</v>
      </c>
      <c r="V16" s="2">
        <v>0</v>
      </c>
      <c r="W16" s="2">
        <v>0</v>
      </c>
      <c r="Y16" s="2">
        <f t="shared" si="0"/>
        <v>0</v>
      </c>
      <c r="Z16" s="2">
        <v>0</v>
      </c>
      <c r="AA16" s="2">
        <v>0</v>
      </c>
      <c r="AB16" s="2">
        <v>0</v>
      </c>
    </row>
    <row r="17" spans="1:28" ht="24.75" customHeight="1">
      <c r="A17" s="155" t="s">
        <v>52</v>
      </c>
      <c r="B17" s="188">
        <f t="shared" si="1"/>
        <v>137</v>
      </c>
      <c r="C17" s="175">
        <f t="shared" si="2"/>
        <v>137</v>
      </c>
      <c r="D17" s="176">
        <f t="shared" si="3"/>
        <v>0</v>
      </c>
      <c r="E17" s="177">
        <f t="shared" si="4"/>
        <v>0</v>
      </c>
      <c r="F17" s="188">
        <f t="shared" si="5"/>
        <v>1340</v>
      </c>
      <c r="G17" s="255">
        <v>0</v>
      </c>
      <c r="H17" s="293">
        <v>0</v>
      </c>
      <c r="I17" s="256">
        <v>1340</v>
      </c>
      <c r="J17" s="188">
        <f t="shared" si="6"/>
        <v>1477</v>
      </c>
      <c r="K17" s="175">
        <f t="shared" si="7"/>
        <v>137</v>
      </c>
      <c r="L17" s="176">
        <f t="shared" si="8"/>
        <v>0</v>
      </c>
      <c r="M17" s="177">
        <f t="shared" si="9"/>
        <v>1340</v>
      </c>
      <c r="O17" s="2">
        <f t="shared" si="10"/>
        <v>137</v>
      </c>
      <c r="P17" s="2">
        <v>137</v>
      </c>
      <c r="Q17" s="2">
        <v>0</v>
      </c>
      <c r="R17" s="2">
        <v>0</v>
      </c>
      <c r="T17" s="2">
        <f t="shared" si="11"/>
        <v>0</v>
      </c>
      <c r="U17" s="2">
        <v>0</v>
      </c>
      <c r="V17" s="2">
        <v>0</v>
      </c>
      <c r="W17" s="2">
        <v>0</v>
      </c>
      <c r="Y17" s="2">
        <f t="shared" si="0"/>
        <v>0</v>
      </c>
      <c r="Z17" s="2">
        <v>0</v>
      </c>
      <c r="AA17" s="2">
        <v>0</v>
      </c>
      <c r="AB17" s="2">
        <v>0</v>
      </c>
    </row>
    <row r="18" spans="1:28" ht="24.75" customHeight="1">
      <c r="A18" s="155" t="s">
        <v>53</v>
      </c>
      <c r="B18" s="188">
        <f t="shared" si="1"/>
        <v>1789</v>
      </c>
      <c r="C18" s="175">
        <f t="shared" si="2"/>
        <v>0</v>
      </c>
      <c r="D18" s="176">
        <f t="shared" si="3"/>
        <v>0</v>
      </c>
      <c r="E18" s="177">
        <f t="shared" si="4"/>
        <v>1789</v>
      </c>
      <c r="F18" s="188">
        <f t="shared" si="5"/>
        <v>0</v>
      </c>
      <c r="G18" s="255">
        <v>0</v>
      </c>
      <c r="H18" s="293">
        <v>0</v>
      </c>
      <c r="I18" s="256">
        <v>0</v>
      </c>
      <c r="J18" s="188">
        <f t="shared" si="6"/>
        <v>1789</v>
      </c>
      <c r="K18" s="175">
        <f t="shared" si="7"/>
        <v>0</v>
      </c>
      <c r="L18" s="176">
        <f t="shared" si="8"/>
        <v>0</v>
      </c>
      <c r="M18" s="177">
        <f t="shared" si="9"/>
        <v>1789</v>
      </c>
      <c r="O18" s="2">
        <f t="shared" si="10"/>
        <v>0</v>
      </c>
      <c r="P18" s="2">
        <v>0</v>
      </c>
      <c r="Q18" s="2">
        <v>0</v>
      </c>
      <c r="R18" s="2">
        <v>0</v>
      </c>
      <c r="T18" s="2">
        <f t="shared" si="11"/>
        <v>0</v>
      </c>
      <c r="U18" s="2">
        <v>0</v>
      </c>
      <c r="V18" s="2">
        <v>0</v>
      </c>
      <c r="W18" s="2">
        <v>0</v>
      </c>
      <c r="Y18" s="2">
        <f t="shared" si="0"/>
        <v>1789</v>
      </c>
      <c r="Z18" s="2">
        <v>1789</v>
      </c>
      <c r="AA18" s="2">
        <v>0</v>
      </c>
      <c r="AB18" s="2">
        <v>0</v>
      </c>
    </row>
    <row r="19" spans="1:28" ht="24.75" customHeight="1">
      <c r="A19" s="155" t="s">
        <v>54</v>
      </c>
      <c r="B19" s="188">
        <f t="shared" si="1"/>
        <v>305</v>
      </c>
      <c r="C19" s="175">
        <f t="shared" si="2"/>
        <v>0</v>
      </c>
      <c r="D19" s="176">
        <f t="shared" si="3"/>
        <v>0</v>
      </c>
      <c r="E19" s="177">
        <f t="shared" si="4"/>
        <v>305</v>
      </c>
      <c r="F19" s="188">
        <f t="shared" si="5"/>
        <v>0</v>
      </c>
      <c r="G19" s="255">
        <v>0</v>
      </c>
      <c r="H19" s="293">
        <v>0</v>
      </c>
      <c r="I19" s="256">
        <v>0</v>
      </c>
      <c r="J19" s="188">
        <f t="shared" si="6"/>
        <v>305</v>
      </c>
      <c r="K19" s="175">
        <f t="shared" si="7"/>
        <v>0</v>
      </c>
      <c r="L19" s="176">
        <f t="shared" si="8"/>
        <v>0</v>
      </c>
      <c r="M19" s="177">
        <f t="shared" si="9"/>
        <v>305</v>
      </c>
      <c r="O19" s="2">
        <f>SUM(P19:R19)</f>
        <v>0</v>
      </c>
      <c r="P19" s="2">
        <v>0</v>
      </c>
      <c r="Q19" s="2">
        <v>0</v>
      </c>
      <c r="R19" s="2">
        <v>0</v>
      </c>
      <c r="T19" s="2">
        <f t="shared" si="11"/>
        <v>0</v>
      </c>
      <c r="U19" s="2">
        <v>0</v>
      </c>
      <c r="V19" s="2">
        <v>0</v>
      </c>
      <c r="W19" s="2">
        <v>0</v>
      </c>
      <c r="Y19" s="2">
        <f t="shared" si="0"/>
        <v>305</v>
      </c>
      <c r="Z19" s="2">
        <v>305</v>
      </c>
      <c r="AA19" s="2">
        <v>0</v>
      </c>
      <c r="AB19" s="2">
        <v>0</v>
      </c>
    </row>
    <row r="20" spans="1:28" ht="24.75" customHeight="1">
      <c r="A20" s="156" t="s">
        <v>55</v>
      </c>
      <c r="B20" s="189">
        <f t="shared" si="1"/>
        <v>145</v>
      </c>
      <c r="C20" s="178">
        <f t="shared" si="2"/>
        <v>145</v>
      </c>
      <c r="D20" s="179">
        <f t="shared" si="3"/>
        <v>0</v>
      </c>
      <c r="E20" s="180">
        <f t="shared" si="4"/>
        <v>0</v>
      </c>
      <c r="F20" s="189">
        <f t="shared" si="5"/>
        <v>0</v>
      </c>
      <c r="G20" s="259">
        <v>0</v>
      </c>
      <c r="H20" s="294">
        <v>0</v>
      </c>
      <c r="I20" s="260">
        <v>0</v>
      </c>
      <c r="J20" s="189">
        <f t="shared" si="6"/>
        <v>145</v>
      </c>
      <c r="K20" s="178">
        <f t="shared" si="7"/>
        <v>145</v>
      </c>
      <c r="L20" s="179">
        <f t="shared" si="8"/>
        <v>0</v>
      </c>
      <c r="M20" s="180">
        <f t="shared" si="9"/>
        <v>0</v>
      </c>
      <c r="O20" s="2">
        <f t="shared" si="10"/>
        <v>145</v>
      </c>
      <c r="P20" s="2">
        <v>39</v>
      </c>
      <c r="Q20" s="2">
        <v>0</v>
      </c>
      <c r="R20" s="2">
        <v>106</v>
      </c>
      <c r="T20" s="2">
        <f t="shared" si="11"/>
        <v>0</v>
      </c>
      <c r="U20" s="2">
        <v>0</v>
      </c>
      <c r="V20" s="2">
        <v>0</v>
      </c>
      <c r="W20" s="2">
        <v>0</v>
      </c>
      <c r="Y20" s="2">
        <f t="shared" si="0"/>
        <v>0</v>
      </c>
      <c r="Z20" s="2">
        <v>0</v>
      </c>
      <c r="AA20" s="2">
        <v>0</v>
      </c>
      <c r="AB20" s="2">
        <v>0</v>
      </c>
    </row>
    <row r="21" spans="1:28" ht="24.75" customHeight="1">
      <c r="A21" s="157" t="s">
        <v>56</v>
      </c>
      <c r="B21" s="190">
        <f t="shared" si="1"/>
        <v>69</v>
      </c>
      <c r="C21" s="181">
        <f t="shared" si="2"/>
        <v>0</v>
      </c>
      <c r="D21" s="182">
        <f t="shared" si="3"/>
        <v>0</v>
      </c>
      <c r="E21" s="183">
        <f t="shared" si="4"/>
        <v>69</v>
      </c>
      <c r="F21" s="190">
        <f t="shared" si="5"/>
        <v>0</v>
      </c>
      <c r="G21" s="263">
        <v>0</v>
      </c>
      <c r="H21" s="295">
        <v>0</v>
      </c>
      <c r="I21" s="264">
        <v>0</v>
      </c>
      <c r="J21" s="190">
        <f t="shared" si="6"/>
        <v>69</v>
      </c>
      <c r="K21" s="181">
        <f t="shared" si="7"/>
        <v>0</v>
      </c>
      <c r="L21" s="182">
        <f t="shared" si="8"/>
        <v>0</v>
      </c>
      <c r="M21" s="183">
        <f t="shared" si="9"/>
        <v>69</v>
      </c>
      <c r="O21" s="2">
        <f t="shared" si="10"/>
        <v>0</v>
      </c>
      <c r="P21" s="2">
        <v>0</v>
      </c>
      <c r="Q21" s="2">
        <v>0</v>
      </c>
      <c r="R21" s="2">
        <v>0</v>
      </c>
      <c r="T21" s="2">
        <f t="shared" si="11"/>
        <v>0</v>
      </c>
      <c r="U21" s="2">
        <v>0</v>
      </c>
      <c r="V21" s="2">
        <v>0</v>
      </c>
      <c r="W21" s="2">
        <v>0</v>
      </c>
      <c r="Y21" s="2">
        <f t="shared" si="0"/>
        <v>69</v>
      </c>
      <c r="Z21" s="2">
        <v>0</v>
      </c>
      <c r="AA21" s="2">
        <v>0</v>
      </c>
      <c r="AB21" s="2">
        <v>69</v>
      </c>
    </row>
    <row r="22" spans="1:28" ht="24.75" customHeight="1">
      <c r="A22" s="155" t="s">
        <v>0</v>
      </c>
      <c r="B22" s="188">
        <f t="shared" si="1"/>
        <v>97</v>
      </c>
      <c r="C22" s="175">
        <f t="shared" si="2"/>
        <v>97</v>
      </c>
      <c r="D22" s="176">
        <f t="shared" si="3"/>
        <v>0</v>
      </c>
      <c r="E22" s="177">
        <f t="shared" si="4"/>
        <v>0</v>
      </c>
      <c r="F22" s="188">
        <f t="shared" si="5"/>
        <v>0</v>
      </c>
      <c r="G22" s="255">
        <v>0</v>
      </c>
      <c r="H22" s="293">
        <v>0</v>
      </c>
      <c r="I22" s="256">
        <v>0</v>
      </c>
      <c r="J22" s="188">
        <f t="shared" si="6"/>
        <v>97</v>
      </c>
      <c r="K22" s="175">
        <f t="shared" si="7"/>
        <v>97</v>
      </c>
      <c r="L22" s="176">
        <f t="shared" si="8"/>
        <v>0</v>
      </c>
      <c r="M22" s="177">
        <f t="shared" si="9"/>
        <v>0</v>
      </c>
      <c r="O22" s="2">
        <f t="shared" si="10"/>
        <v>97</v>
      </c>
      <c r="P22" s="2">
        <v>97</v>
      </c>
      <c r="Q22" s="2">
        <v>0</v>
      </c>
      <c r="R22" s="2">
        <v>0</v>
      </c>
      <c r="T22" s="2">
        <f t="shared" si="11"/>
        <v>0</v>
      </c>
      <c r="U22" s="2">
        <v>0</v>
      </c>
      <c r="V22" s="2">
        <v>0</v>
      </c>
      <c r="W22" s="2">
        <v>0</v>
      </c>
      <c r="Y22" s="2">
        <f t="shared" si="0"/>
        <v>0</v>
      </c>
      <c r="Z22" s="2">
        <v>0</v>
      </c>
      <c r="AA22" s="2">
        <v>0</v>
      </c>
      <c r="AB22" s="2">
        <v>0</v>
      </c>
    </row>
    <row r="23" spans="1:28" ht="24.75" customHeight="1">
      <c r="A23" s="155" t="s">
        <v>1</v>
      </c>
      <c r="B23" s="188">
        <f t="shared" si="1"/>
        <v>179</v>
      </c>
      <c r="C23" s="175">
        <f t="shared" si="2"/>
        <v>0</v>
      </c>
      <c r="D23" s="176">
        <f t="shared" si="3"/>
        <v>0</v>
      </c>
      <c r="E23" s="177">
        <f t="shared" si="4"/>
        <v>179</v>
      </c>
      <c r="F23" s="188">
        <f t="shared" si="5"/>
        <v>0</v>
      </c>
      <c r="G23" s="255">
        <v>0</v>
      </c>
      <c r="H23" s="293">
        <v>0</v>
      </c>
      <c r="I23" s="256">
        <v>0</v>
      </c>
      <c r="J23" s="188">
        <f t="shared" si="6"/>
        <v>179</v>
      </c>
      <c r="K23" s="175">
        <f t="shared" si="7"/>
        <v>0</v>
      </c>
      <c r="L23" s="176">
        <f t="shared" si="8"/>
        <v>0</v>
      </c>
      <c r="M23" s="177">
        <f t="shared" si="9"/>
        <v>179</v>
      </c>
      <c r="O23" s="2">
        <f t="shared" si="10"/>
        <v>0</v>
      </c>
      <c r="P23" s="2">
        <v>0</v>
      </c>
      <c r="Q23" s="2">
        <v>0</v>
      </c>
      <c r="R23" s="2">
        <v>0</v>
      </c>
      <c r="T23" s="2">
        <f t="shared" si="11"/>
        <v>0</v>
      </c>
      <c r="U23" s="2">
        <v>0</v>
      </c>
      <c r="V23" s="2">
        <v>0</v>
      </c>
      <c r="W23" s="2">
        <v>0</v>
      </c>
      <c r="Y23" s="2">
        <f t="shared" si="0"/>
        <v>179</v>
      </c>
      <c r="Z23" s="2">
        <v>0</v>
      </c>
      <c r="AA23" s="2">
        <v>0</v>
      </c>
      <c r="AB23" s="2">
        <v>179</v>
      </c>
    </row>
    <row r="24" spans="1:28" ht="24.75" customHeight="1">
      <c r="A24" s="155" t="s">
        <v>2</v>
      </c>
      <c r="B24" s="188">
        <f t="shared" si="1"/>
        <v>64</v>
      </c>
      <c r="C24" s="175">
        <f t="shared" si="2"/>
        <v>0</v>
      </c>
      <c r="D24" s="176">
        <f t="shared" si="3"/>
        <v>0</v>
      </c>
      <c r="E24" s="177">
        <f t="shared" si="4"/>
        <v>64</v>
      </c>
      <c r="F24" s="188">
        <f t="shared" si="5"/>
        <v>0</v>
      </c>
      <c r="G24" s="255">
        <v>0</v>
      </c>
      <c r="H24" s="293">
        <v>0</v>
      </c>
      <c r="I24" s="256">
        <v>0</v>
      </c>
      <c r="J24" s="188">
        <f t="shared" si="6"/>
        <v>64</v>
      </c>
      <c r="K24" s="175">
        <f t="shared" si="7"/>
        <v>0</v>
      </c>
      <c r="L24" s="176">
        <f t="shared" si="8"/>
        <v>0</v>
      </c>
      <c r="M24" s="177">
        <f t="shared" si="9"/>
        <v>64</v>
      </c>
      <c r="O24" s="2">
        <f t="shared" si="10"/>
        <v>0</v>
      </c>
      <c r="P24" s="2">
        <v>0</v>
      </c>
      <c r="Q24" s="2">
        <v>0</v>
      </c>
      <c r="R24" s="2">
        <v>0</v>
      </c>
      <c r="T24" s="2">
        <f t="shared" si="11"/>
        <v>0</v>
      </c>
      <c r="U24" s="2">
        <v>0</v>
      </c>
      <c r="V24" s="2">
        <v>0</v>
      </c>
      <c r="W24" s="2">
        <v>0</v>
      </c>
      <c r="Y24" s="2">
        <f t="shared" si="0"/>
        <v>64</v>
      </c>
      <c r="Z24" s="2">
        <v>64</v>
      </c>
      <c r="AA24" s="2">
        <v>0</v>
      </c>
      <c r="AB24" s="2">
        <v>0</v>
      </c>
    </row>
    <row r="25" spans="1:28" ht="24.75" customHeight="1">
      <c r="A25" s="156" t="s">
        <v>3</v>
      </c>
      <c r="B25" s="189">
        <f t="shared" si="1"/>
        <v>2027</v>
      </c>
      <c r="C25" s="178">
        <f t="shared" si="2"/>
        <v>0</v>
      </c>
      <c r="D25" s="179">
        <f t="shared" si="3"/>
        <v>0</v>
      </c>
      <c r="E25" s="180">
        <f t="shared" si="4"/>
        <v>2027</v>
      </c>
      <c r="F25" s="207">
        <f t="shared" si="5"/>
        <v>0.2</v>
      </c>
      <c r="G25" s="259">
        <v>0</v>
      </c>
      <c r="H25" s="294">
        <v>0</v>
      </c>
      <c r="I25" s="296">
        <v>0.2</v>
      </c>
      <c r="J25" s="189">
        <f t="shared" si="6"/>
        <v>2027.2</v>
      </c>
      <c r="K25" s="178">
        <f t="shared" si="7"/>
        <v>0</v>
      </c>
      <c r="L25" s="179">
        <f t="shared" si="8"/>
        <v>0</v>
      </c>
      <c r="M25" s="180">
        <f t="shared" si="9"/>
        <v>2027.2</v>
      </c>
      <c r="O25" s="2">
        <f t="shared" si="10"/>
        <v>0</v>
      </c>
      <c r="P25" s="2">
        <v>0</v>
      </c>
      <c r="Q25" s="2">
        <v>0</v>
      </c>
      <c r="R25" s="2">
        <v>0</v>
      </c>
      <c r="T25" s="2">
        <f t="shared" si="11"/>
        <v>0</v>
      </c>
      <c r="U25" s="2">
        <v>0</v>
      </c>
      <c r="V25" s="2">
        <v>0</v>
      </c>
      <c r="W25" s="2">
        <v>0</v>
      </c>
      <c r="Y25" s="2">
        <f t="shared" si="0"/>
        <v>2027</v>
      </c>
      <c r="Z25" s="2">
        <v>2027</v>
      </c>
      <c r="AA25" s="2">
        <v>0</v>
      </c>
      <c r="AB25" s="2">
        <v>0</v>
      </c>
    </row>
    <row r="26" spans="1:28" ht="24.75" customHeight="1">
      <c r="A26" s="157" t="s">
        <v>4</v>
      </c>
      <c r="B26" s="190">
        <f t="shared" si="1"/>
        <v>935</v>
      </c>
      <c r="C26" s="181">
        <f t="shared" si="2"/>
        <v>0</v>
      </c>
      <c r="D26" s="182">
        <f t="shared" si="3"/>
        <v>0</v>
      </c>
      <c r="E26" s="183">
        <f t="shared" si="4"/>
        <v>935</v>
      </c>
      <c r="F26" s="190">
        <f t="shared" si="5"/>
        <v>0</v>
      </c>
      <c r="G26" s="263">
        <v>0</v>
      </c>
      <c r="H26" s="295">
        <v>0</v>
      </c>
      <c r="I26" s="264">
        <v>0</v>
      </c>
      <c r="J26" s="190">
        <f t="shared" si="6"/>
        <v>935</v>
      </c>
      <c r="K26" s="181">
        <f t="shared" si="7"/>
        <v>0</v>
      </c>
      <c r="L26" s="182">
        <f t="shared" si="8"/>
        <v>0</v>
      </c>
      <c r="M26" s="183">
        <f t="shared" si="9"/>
        <v>935</v>
      </c>
      <c r="O26" s="2">
        <f t="shared" si="10"/>
        <v>0</v>
      </c>
      <c r="P26" s="2">
        <v>0</v>
      </c>
      <c r="Q26" s="2">
        <v>0</v>
      </c>
      <c r="R26" s="2">
        <v>0</v>
      </c>
      <c r="T26" s="2">
        <f t="shared" si="11"/>
        <v>0</v>
      </c>
      <c r="U26" s="2">
        <v>0</v>
      </c>
      <c r="V26" s="2">
        <v>0</v>
      </c>
      <c r="W26" s="2">
        <v>0</v>
      </c>
      <c r="Y26" s="2">
        <f t="shared" si="0"/>
        <v>935</v>
      </c>
      <c r="Z26" s="2">
        <v>935</v>
      </c>
      <c r="AA26" s="2">
        <v>0</v>
      </c>
      <c r="AB26" s="2">
        <v>0</v>
      </c>
    </row>
    <row r="27" spans="1:28" ht="24.75" customHeight="1">
      <c r="A27" s="155" t="s">
        <v>5</v>
      </c>
      <c r="B27" s="188">
        <f t="shared" si="1"/>
        <v>83</v>
      </c>
      <c r="C27" s="175">
        <f t="shared" si="2"/>
        <v>83</v>
      </c>
      <c r="D27" s="176">
        <f t="shared" si="3"/>
        <v>0</v>
      </c>
      <c r="E27" s="177">
        <f t="shared" si="4"/>
        <v>0</v>
      </c>
      <c r="F27" s="188">
        <f t="shared" si="5"/>
        <v>0</v>
      </c>
      <c r="G27" s="255">
        <v>0</v>
      </c>
      <c r="H27" s="293">
        <v>0</v>
      </c>
      <c r="I27" s="256">
        <v>0</v>
      </c>
      <c r="J27" s="188">
        <f t="shared" si="6"/>
        <v>83</v>
      </c>
      <c r="K27" s="175">
        <f t="shared" si="7"/>
        <v>83</v>
      </c>
      <c r="L27" s="176">
        <f t="shared" si="8"/>
        <v>0</v>
      </c>
      <c r="M27" s="177">
        <f t="shared" si="9"/>
        <v>0</v>
      </c>
      <c r="O27" s="2">
        <f t="shared" si="10"/>
        <v>83</v>
      </c>
      <c r="P27" s="2">
        <v>83</v>
      </c>
      <c r="Q27" s="2">
        <v>0</v>
      </c>
      <c r="R27" s="2">
        <v>0</v>
      </c>
      <c r="T27" s="2">
        <f t="shared" si="11"/>
        <v>0</v>
      </c>
      <c r="U27" s="2">
        <v>0</v>
      </c>
      <c r="V27" s="2">
        <v>0</v>
      </c>
      <c r="W27" s="2">
        <v>0</v>
      </c>
      <c r="Y27" s="2">
        <f t="shared" si="0"/>
        <v>0</v>
      </c>
      <c r="Z27" s="2">
        <v>0</v>
      </c>
      <c r="AA27" s="2">
        <v>0</v>
      </c>
      <c r="AB27" s="2">
        <v>0</v>
      </c>
    </row>
    <row r="28" spans="1:28" ht="24.75" customHeight="1">
      <c r="A28" s="155" t="s">
        <v>6</v>
      </c>
      <c r="B28" s="188">
        <f t="shared" si="1"/>
        <v>547</v>
      </c>
      <c r="C28" s="175">
        <f t="shared" si="2"/>
        <v>0</v>
      </c>
      <c r="D28" s="176">
        <f t="shared" si="3"/>
        <v>0</v>
      </c>
      <c r="E28" s="177">
        <f t="shared" si="4"/>
        <v>547</v>
      </c>
      <c r="F28" s="188">
        <f t="shared" si="5"/>
        <v>0</v>
      </c>
      <c r="G28" s="255">
        <v>0</v>
      </c>
      <c r="H28" s="293">
        <v>0</v>
      </c>
      <c r="I28" s="256">
        <v>0</v>
      </c>
      <c r="J28" s="188">
        <f t="shared" si="6"/>
        <v>547</v>
      </c>
      <c r="K28" s="175">
        <f t="shared" si="7"/>
        <v>0</v>
      </c>
      <c r="L28" s="176">
        <f t="shared" si="8"/>
        <v>0</v>
      </c>
      <c r="M28" s="177">
        <f t="shared" si="9"/>
        <v>547</v>
      </c>
      <c r="O28" s="2">
        <f t="shared" si="10"/>
        <v>0</v>
      </c>
      <c r="P28" s="2">
        <v>0</v>
      </c>
      <c r="Q28" s="2">
        <v>0</v>
      </c>
      <c r="R28" s="2">
        <v>0</v>
      </c>
      <c r="T28" s="2">
        <f t="shared" si="11"/>
        <v>0</v>
      </c>
      <c r="U28" s="2">
        <v>0</v>
      </c>
      <c r="V28" s="2">
        <v>0</v>
      </c>
      <c r="W28" s="2">
        <v>0</v>
      </c>
      <c r="Y28" s="2">
        <f t="shared" si="0"/>
        <v>547</v>
      </c>
      <c r="Z28" s="2">
        <v>547</v>
      </c>
      <c r="AA28" s="2">
        <v>0</v>
      </c>
      <c r="AB28" s="2">
        <v>0</v>
      </c>
    </row>
    <row r="29" spans="1:28" ht="24.75" customHeight="1">
      <c r="A29" s="155" t="s">
        <v>7</v>
      </c>
      <c r="B29" s="188">
        <f t="shared" si="1"/>
        <v>54</v>
      </c>
      <c r="C29" s="175">
        <f t="shared" si="2"/>
        <v>15</v>
      </c>
      <c r="D29" s="176">
        <f t="shared" si="3"/>
        <v>0</v>
      </c>
      <c r="E29" s="177">
        <f t="shared" si="4"/>
        <v>39</v>
      </c>
      <c r="F29" s="188">
        <f t="shared" si="5"/>
        <v>0</v>
      </c>
      <c r="G29" s="255">
        <v>0</v>
      </c>
      <c r="H29" s="293">
        <v>0</v>
      </c>
      <c r="I29" s="256">
        <v>0</v>
      </c>
      <c r="J29" s="188">
        <f t="shared" si="6"/>
        <v>54</v>
      </c>
      <c r="K29" s="175">
        <f t="shared" si="7"/>
        <v>15</v>
      </c>
      <c r="L29" s="176">
        <f t="shared" si="8"/>
        <v>0</v>
      </c>
      <c r="M29" s="177">
        <f t="shared" si="9"/>
        <v>39</v>
      </c>
      <c r="O29" s="2">
        <f t="shared" si="10"/>
        <v>15</v>
      </c>
      <c r="P29" s="2">
        <v>15</v>
      </c>
      <c r="Q29" s="2">
        <v>0</v>
      </c>
      <c r="R29" s="2">
        <v>0</v>
      </c>
      <c r="T29" s="2">
        <f t="shared" si="11"/>
        <v>0</v>
      </c>
      <c r="U29" s="2">
        <v>0</v>
      </c>
      <c r="V29" s="2">
        <v>0</v>
      </c>
      <c r="W29" s="2">
        <v>0</v>
      </c>
      <c r="Y29" s="2">
        <f t="shared" si="0"/>
        <v>39</v>
      </c>
      <c r="Z29" s="2">
        <v>0</v>
      </c>
      <c r="AA29" s="2">
        <v>0</v>
      </c>
      <c r="AB29" s="2">
        <v>39</v>
      </c>
    </row>
    <row r="30" spans="1:28" ht="24.75" customHeight="1">
      <c r="A30" s="156" t="s">
        <v>8</v>
      </c>
      <c r="B30" s="189">
        <f t="shared" si="1"/>
        <v>206</v>
      </c>
      <c r="C30" s="178">
        <f t="shared" si="2"/>
        <v>5</v>
      </c>
      <c r="D30" s="179">
        <f t="shared" si="3"/>
        <v>201</v>
      </c>
      <c r="E30" s="180">
        <f t="shared" si="4"/>
        <v>0</v>
      </c>
      <c r="F30" s="189">
        <f t="shared" si="5"/>
        <v>0</v>
      </c>
      <c r="G30" s="259">
        <v>0</v>
      </c>
      <c r="H30" s="294">
        <v>0</v>
      </c>
      <c r="I30" s="260">
        <v>0</v>
      </c>
      <c r="J30" s="189">
        <f t="shared" si="6"/>
        <v>206</v>
      </c>
      <c r="K30" s="178">
        <f t="shared" si="7"/>
        <v>5</v>
      </c>
      <c r="L30" s="179">
        <f t="shared" si="8"/>
        <v>201</v>
      </c>
      <c r="M30" s="180">
        <f t="shared" si="9"/>
        <v>0</v>
      </c>
      <c r="O30" s="2">
        <f t="shared" si="10"/>
        <v>5</v>
      </c>
      <c r="P30" s="2">
        <v>0</v>
      </c>
      <c r="Q30" s="2">
        <v>0</v>
      </c>
      <c r="R30" s="2">
        <v>5</v>
      </c>
      <c r="T30" s="2">
        <f t="shared" si="11"/>
        <v>201</v>
      </c>
      <c r="U30" s="2">
        <v>0</v>
      </c>
      <c r="V30" s="2">
        <v>0</v>
      </c>
      <c r="W30" s="2">
        <v>201</v>
      </c>
      <c r="Y30" s="2">
        <f t="shared" si="0"/>
        <v>0</v>
      </c>
      <c r="Z30" s="2">
        <v>0</v>
      </c>
      <c r="AA30" s="2">
        <v>0</v>
      </c>
      <c r="AB30" s="2">
        <v>0</v>
      </c>
    </row>
    <row r="31" spans="1:28" ht="24.75" customHeight="1">
      <c r="A31" s="157" t="s">
        <v>9</v>
      </c>
      <c r="B31" s="190">
        <f t="shared" si="1"/>
        <v>131</v>
      </c>
      <c r="C31" s="181">
        <f t="shared" si="2"/>
        <v>33</v>
      </c>
      <c r="D31" s="182">
        <f t="shared" si="3"/>
        <v>98</v>
      </c>
      <c r="E31" s="183">
        <f t="shared" si="4"/>
        <v>0</v>
      </c>
      <c r="F31" s="190">
        <f t="shared" si="5"/>
        <v>0</v>
      </c>
      <c r="G31" s="263">
        <v>0</v>
      </c>
      <c r="H31" s="295">
        <v>0</v>
      </c>
      <c r="I31" s="264">
        <v>0</v>
      </c>
      <c r="J31" s="190">
        <f t="shared" si="6"/>
        <v>131</v>
      </c>
      <c r="K31" s="181">
        <f t="shared" si="7"/>
        <v>33</v>
      </c>
      <c r="L31" s="182">
        <f t="shared" si="8"/>
        <v>98</v>
      </c>
      <c r="M31" s="183">
        <f t="shared" si="9"/>
        <v>0</v>
      </c>
      <c r="O31" s="2">
        <f t="shared" si="10"/>
        <v>33</v>
      </c>
      <c r="P31" s="2">
        <v>19</v>
      </c>
      <c r="Q31" s="2">
        <v>0</v>
      </c>
      <c r="R31" s="2">
        <v>14</v>
      </c>
      <c r="T31" s="2">
        <f t="shared" si="11"/>
        <v>98</v>
      </c>
      <c r="U31" s="2">
        <v>0</v>
      </c>
      <c r="V31" s="2">
        <v>0</v>
      </c>
      <c r="W31" s="2">
        <v>98</v>
      </c>
      <c r="Y31" s="2">
        <f t="shared" si="0"/>
        <v>0</v>
      </c>
      <c r="Z31" s="2">
        <v>0</v>
      </c>
      <c r="AA31" s="2">
        <v>0</v>
      </c>
      <c r="AB31" s="2">
        <v>0</v>
      </c>
    </row>
    <row r="32" spans="1:28" ht="24.75" customHeight="1">
      <c r="A32" s="155" t="s">
        <v>10</v>
      </c>
      <c r="B32" s="188">
        <f t="shared" si="1"/>
        <v>50</v>
      </c>
      <c r="C32" s="175">
        <f t="shared" si="2"/>
        <v>50</v>
      </c>
      <c r="D32" s="176">
        <f t="shared" si="3"/>
        <v>0</v>
      </c>
      <c r="E32" s="177">
        <f t="shared" si="4"/>
        <v>0</v>
      </c>
      <c r="F32" s="188">
        <f t="shared" si="5"/>
        <v>0</v>
      </c>
      <c r="G32" s="255">
        <v>0</v>
      </c>
      <c r="H32" s="293">
        <v>0</v>
      </c>
      <c r="I32" s="256">
        <v>0</v>
      </c>
      <c r="J32" s="188">
        <f t="shared" si="6"/>
        <v>50</v>
      </c>
      <c r="K32" s="175">
        <f t="shared" si="7"/>
        <v>50</v>
      </c>
      <c r="L32" s="176">
        <f t="shared" si="8"/>
        <v>0</v>
      </c>
      <c r="M32" s="177">
        <f t="shared" si="9"/>
        <v>0</v>
      </c>
      <c r="O32" s="2">
        <f t="shared" si="10"/>
        <v>50</v>
      </c>
      <c r="P32" s="2">
        <v>50</v>
      </c>
      <c r="Q32" s="2">
        <v>0</v>
      </c>
      <c r="R32" s="2">
        <v>0</v>
      </c>
      <c r="T32" s="2">
        <f t="shared" si="11"/>
        <v>0</v>
      </c>
      <c r="U32" s="2">
        <v>0</v>
      </c>
      <c r="V32" s="2">
        <v>0</v>
      </c>
      <c r="W32" s="2">
        <v>0</v>
      </c>
      <c r="Y32" s="2">
        <f t="shared" si="0"/>
        <v>0</v>
      </c>
      <c r="Z32" s="2">
        <v>0</v>
      </c>
      <c r="AA32" s="2">
        <v>0</v>
      </c>
      <c r="AB32" s="2">
        <v>0</v>
      </c>
    </row>
    <row r="33" spans="1:28" ht="24.75" customHeight="1">
      <c r="A33" s="155" t="s">
        <v>11</v>
      </c>
      <c r="B33" s="188">
        <f t="shared" si="1"/>
        <v>48</v>
      </c>
      <c r="C33" s="175">
        <f t="shared" si="2"/>
        <v>0</v>
      </c>
      <c r="D33" s="176">
        <f t="shared" si="3"/>
        <v>0</v>
      </c>
      <c r="E33" s="177">
        <f t="shared" si="4"/>
        <v>48</v>
      </c>
      <c r="F33" s="188">
        <f t="shared" si="5"/>
        <v>0</v>
      </c>
      <c r="G33" s="255">
        <v>0</v>
      </c>
      <c r="H33" s="293">
        <v>0</v>
      </c>
      <c r="I33" s="256">
        <v>0</v>
      </c>
      <c r="J33" s="188">
        <f t="shared" si="6"/>
        <v>48</v>
      </c>
      <c r="K33" s="175">
        <f t="shared" si="7"/>
        <v>0</v>
      </c>
      <c r="L33" s="176">
        <f t="shared" si="8"/>
        <v>0</v>
      </c>
      <c r="M33" s="177">
        <f t="shared" si="9"/>
        <v>48</v>
      </c>
      <c r="O33" s="2">
        <f t="shared" si="10"/>
        <v>0</v>
      </c>
      <c r="P33" s="2">
        <v>0</v>
      </c>
      <c r="Q33" s="2">
        <v>0</v>
      </c>
      <c r="R33" s="2">
        <v>0</v>
      </c>
      <c r="T33" s="2">
        <f t="shared" si="11"/>
        <v>0</v>
      </c>
      <c r="U33" s="2">
        <v>0</v>
      </c>
      <c r="V33" s="2">
        <v>0</v>
      </c>
      <c r="W33" s="2">
        <v>0</v>
      </c>
      <c r="Y33" s="2">
        <f t="shared" si="0"/>
        <v>48</v>
      </c>
      <c r="Z33" s="2">
        <v>0</v>
      </c>
      <c r="AA33" s="2">
        <v>0</v>
      </c>
      <c r="AB33" s="2">
        <v>48</v>
      </c>
    </row>
    <row r="34" spans="1:28" ht="24.75" customHeight="1">
      <c r="A34" s="155" t="s">
        <v>12</v>
      </c>
      <c r="B34" s="188">
        <f t="shared" si="1"/>
        <v>208</v>
      </c>
      <c r="C34" s="175">
        <f t="shared" si="2"/>
        <v>0</v>
      </c>
      <c r="D34" s="176">
        <f t="shared" si="3"/>
        <v>0</v>
      </c>
      <c r="E34" s="177">
        <f t="shared" si="4"/>
        <v>208</v>
      </c>
      <c r="F34" s="188">
        <f t="shared" si="5"/>
        <v>0</v>
      </c>
      <c r="G34" s="255">
        <v>0</v>
      </c>
      <c r="H34" s="293">
        <v>0</v>
      </c>
      <c r="I34" s="256">
        <v>0</v>
      </c>
      <c r="J34" s="188">
        <f t="shared" si="6"/>
        <v>208</v>
      </c>
      <c r="K34" s="175">
        <f t="shared" si="7"/>
        <v>0</v>
      </c>
      <c r="L34" s="176">
        <f t="shared" si="8"/>
        <v>0</v>
      </c>
      <c r="M34" s="177">
        <f t="shared" si="9"/>
        <v>208</v>
      </c>
      <c r="O34" s="2">
        <f t="shared" si="10"/>
        <v>0</v>
      </c>
      <c r="P34" s="2">
        <v>0</v>
      </c>
      <c r="Q34" s="2">
        <v>0</v>
      </c>
      <c r="R34" s="2">
        <v>0</v>
      </c>
      <c r="T34" s="2">
        <f t="shared" si="11"/>
        <v>0</v>
      </c>
      <c r="U34" s="2">
        <v>0</v>
      </c>
      <c r="V34" s="2">
        <v>0</v>
      </c>
      <c r="W34" s="2">
        <v>0</v>
      </c>
      <c r="Y34" s="2">
        <f t="shared" si="0"/>
        <v>208</v>
      </c>
      <c r="Z34" s="2">
        <v>208</v>
      </c>
      <c r="AA34" s="2">
        <v>0</v>
      </c>
      <c r="AB34" s="2">
        <v>0</v>
      </c>
    </row>
    <row r="35" spans="1:28" ht="24.75" customHeight="1">
      <c r="A35" s="156" t="s">
        <v>57</v>
      </c>
      <c r="B35" s="189">
        <f t="shared" si="1"/>
        <v>641</v>
      </c>
      <c r="C35" s="178">
        <f t="shared" si="2"/>
        <v>0</v>
      </c>
      <c r="D35" s="179">
        <f t="shared" si="3"/>
        <v>13</v>
      </c>
      <c r="E35" s="180">
        <f t="shared" si="4"/>
        <v>628</v>
      </c>
      <c r="F35" s="189">
        <f t="shared" si="5"/>
        <v>0</v>
      </c>
      <c r="G35" s="259">
        <v>0</v>
      </c>
      <c r="H35" s="294">
        <v>0</v>
      </c>
      <c r="I35" s="260">
        <v>0</v>
      </c>
      <c r="J35" s="189">
        <f t="shared" si="6"/>
        <v>641</v>
      </c>
      <c r="K35" s="178">
        <f t="shared" si="7"/>
        <v>0</v>
      </c>
      <c r="L35" s="179">
        <f t="shared" si="8"/>
        <v>13</v>
      </c>
      <c r="M35" s="180">
        <f t="shared" si="9"/>
        <v>628</v>
      </c>
      <c r="O35" s="2">
        <f t="shared" si="10"/>
        <v>0</v>
      </c>
      <c r="P35" s="2">
        <v>0</v>
      </c>
      <c r="Q35" s="2">
        <v>0</v>
      </c>
      <c r="R35" s="2">
        <v>0</v>
      </c>
      <c r="T35" s="2">
        <f t="shared" si="11"/>
        <v>13</v>
      </c>
      <c r="U35" s="2">
        <v>0</v>
      </c>
      <c r="V35" s="2">
        <v>0</v>
      </c>
      <c r="W35" s="2">
        <v>13</v>
      </c>
      <c r="Y35" s="2">
        <f t="shared" si="0"/>
        <v>628</v>
      </c>
      <c r="Z35" s="2">
        <v>0</v>
      </c>
      <c r="AA35" s="2">
        <v>0</v>
      </c>
      <c r="AB35" s="2">
        <v>628</v>
      </c>
    </row>
    <row r="36" spans="1:28" ht="24.75" customHeight="1">
      <c r="A36" s="157" t="s">
        <v>143</v>
      </c>
      <c r="B36" s="190">
        <f t="shared" si="1"/>
        <v>291</v>
      </c>
      <c r="C36" s="181">
        <f t="shared" si="2"/>
        <v>20</v>
      </c>
      <c r="D36" s="182">
        <f t="shared" si="3"/>
        <v>271</v>
      </c>
      <c r="E36" s="183">
        <f t="shared" si="4"/>
        <v>0</v>
      </c>
      <c r="F36" s="190">
        <f t="shared" si="5"/>
        <v>0</v>
      </c>
      <c r="G36" s="263">
        <v>0</v>
      </c>
      <c r="H36" s="295">
        <v>0</v>
      </c>
      <c r="I36" s="264">
        <v>0</v>
      </c>
      <c r="J36" s="190">
        <f t="shared" si="6"/>
        <v>291</v>
      </c>
      <c r="K36" s="181">
        <f t="shared" si="7"/>
        <v>20</v>
      </c>
      <c r="L36" s="182">
        <f t="shared" si="8"/>
        <v>271</v>
      </c>
      <c r="M36" s="183">
        <f t="shared" si="9"/>
        <v>0</v>
      </c>
      <c r="O36" s="2">
        <f t="shared" si="10"/>
        <v>20</v>
      </c>
      <c r="P36" s="2">
        <v>1</v>
      </c>
      <c r="Q36" s="2">
        <v>0</v>
      </c>
      <c r="R36" s="2">
        <v>19</v>
      </c>
      <c r="T36" s="2">
        <f t="shared" si="11"/>
        <v>271</v>
      </c>
      <c r="U36" s="2">
        <v>0</v>
      </c>
      <c r="V36" s="2">
        <v>0</v>
      </c>
      <c r="W36" s="2">
        <v>271</v>
      </c>
      <c r="Y36" s="2">
        <f t="shared" si="0"/>
        <v>0</v>
      </c>
      <c r="Z36" s="2">
        <v>0</v>
      </c>
      <c r="AA36" s="2">
        <v>0</v>
      </c>
      <c r="AB36" s="2">
        <v>0</v>
      </c>
    </row>
    <row r="37" spans="1:28" ht="24.75" customHeight="1">
      <c r="A37" s="155" t="s">
        <v>250</v>
      </c>
      <c r="B37" s="188">
        <f t="shared" si="1"/>
        <v>464</v>
      </c>
      <c r="C37" s="175">
        <f t="shared" si="2"/>
        <v>55</v>
      </c>
      <c r="D37" s="176">
        <f t="shared" si="3"/>
        <v>0</v>
      </c>
      <c r="E37" s="177">
        <f t="shared" si="4"/>
        <v>409</v>
      </c>
      <c r="F37" s="188">
        <f t="shared" si="5"/>
        <v>938</v>
      </c>
      <c r="G37" s="255">
        <v>0</v>
      </c>
      <c r="H37" s="293">
        <v>0</v>
      </c>
      <c r="I37" s="256">
        <v>938</v>
      </c>
      <c r="J37" s="188">
        <f t="shared" si="6"/>
        <v>1402</v>
      </c>
      <c r="K37" s="175">
        <f t="shared" si="7"/>
        <v>55</v>
      </c>
      <c r="L37" s="176">
        <f t="shared" si="8"/>
        <v>0</v>
      </c>
      <c r="M37" s="177">
        <f t="shared" si="9"/>
        <v>1347</v>
      </c>
      <c r="O37" s="2">
        <f t="shared" si="10"/>
        <v>55</v>
      </c>
      <c r="P37" s="2">
        <v>55</v>
      </c>
      <c r="Q37" s="2">
        <v>0</v>
      </c>
      <c r="R37" s="2">
        <v>0</v>
      </c>
      <c r="T37" s="2">
        <f t="shared" si="11"/>
        <v>0</v>
      </c>
      <c r="U37" s="2">
        <v>0</v>
      </c>
      <c r="V37" s="2">
        <v>0</v>
      </c>
      <c r="W37" s="2">
        <v>0</v>
      </c>
      <c r="Y37" s="2">
        <f t="shared" si="0"/>
        <v>409</v>
      </c>
      <c r="Z37" s="2">
        <v>409</v>
      </c>
      <c r="AA37" s="2">
        <v>0</v>
      </c>
      <c r="AB37" s="2">
        <v>0</v>
      </c>
    </row>
    <row r="38" spans="1:28" ht="24.75" customHeight="1">
      <c r="A38" s="155" t="s">
        <v>251</v>
      </c>
      <c r="B38" s="188">
        <f t="shared" si="1"/>
        <v>69</v>
      </c>
      <c r="C38" s="175">
        <f t="shared" si="2"/>
        <v>13</v>
      </c>
      <c r="D38" s="176">
        <f t="shared" si="3"/>
        <v>0</v>
      </c>
      <c r="E38" s="177">
        <f t="shared" si="4"/>
        <v>56</v>
      </c>
      <c r="F38" s="188">
        <f t="shared" si="5"/>
        <v>0</v>
      </c>
      <c r="G38" s="255">
        <v>0</v>
      </c>
      <c r="H38" s="293">
        <v>0</v>
      </c>
      <c r="I38" s="256">
        <v>0</v>
      </c>
      <c r="J38" s="188">
        <f t="shared" si="6"/>
        <v>69</v>
      </c>
      <c r="K38" s="175">
        <f t="shared" si="7"/>
        <v>13</v>
      </c>
      <c r="L38" s="176">
        <f t="shared" si="8"/>
        <v>0</v>
      </c>
      <c r="M38" s="177">
        <f t="shared" si="9"/>
        <v>56</v>
      </c>
      <c r="O38" s="2">
        <f t="shared" si="10"/>
        <v>13</v>
      </c>
      <c r="P38" s="2">
        <v>0</v>
      </c>
      <c r="Q38" s="2">
        <v>11</v>
      </c>
      <c r="R38" s="2">
        <v>2</v>
      </c>
      <c r="T38" s="2">
        <f t="shared" si="11"/>
        <v>0</v>
      </c>
      <c r="U38" s="2">
        <v>0</v>
      </c>
      <c r="V38" s="2">
        <v>0</v>
      </c>
      <c r="W38" s="2">
        <v>0</v>
      </c>
      <c r="Y38" s="2">
        <f t="shared" si="0"/>
        <v>56</v>
      </c>
      <c r="Z38" s="2">
        <v>56</v>
      </c>
      <c r="AA38" s="2">
        <v>0</v>
      </c>
      <c r="AB38" s="2">
        <v>0</v>
      </c>
    </row>
    <row r="39" spans="1:28" ht="24.75" customHeight="1">
      <c r="A39" s="155" t="s">
        <v>252</v>
      </c>
      <c r="B39" s="188">
        <f t="shared" si="1"/>
        <v>366</v>
      </c>
      <c r="C39" s="175">
        <f t="shared" si="2"/>
        <v>0</v>
      </c>
      <c r="D39" s="176">
        <f t="shared" si="3"/>
        <v>0</v>
      </c>
      <c r="E39" s="177">
        <f t="shared" si="4"/>
        <v>366</v>
      </c>
      <c r="F39" s="188">
        <f t="shared" si="5"/>
        <v>0</v>
      </c>
      <c r="G39" s="255">
        <v>0</v>
      </c>
      <c r="H39" s="293">
        <v>0</v>
      </c>
      <c r="I39" s="256">
        <v>0</v>
      </c>
      <c r="J39" s="188">
        <f t="shared" si="6"/>
        <v>366</v>
      </c>
      <c r="K39" s="175">
        <f t="shared" si="7"/>
        <v>0</v>
      </c>
      <c r="L39" s="176">
        <f t="shared" si="8"/>
        <v>0</v>
      </c>
      <c r="M39" s="177">
        <f t="shared" si="9"/>
        <v>366</v>
      </c>
      <c r="O39" s="2">
        <f t="shared" si="10"/>
        <v>0</v>
      </c>
      <c r="P39" s="2">
        <v>0</v>
      </c>
      <c r="Q39" s="2">
        <v>0</v>
      </c>
      <c r="R39" s="2">
        <v>0</v>
      </c>
      <c r="T39" s="2">
        <f t="shared" si="11"/>
        <v>0</v>
      </c>
      <c r="U39" s="2">
        <v>0</v>
      </c>
      <c r="V39" s="2">
        <v>0</v>
      </c>
      <c r="W39" s="2">
        <v>0</v>
      </c>
      <c r="Y39" s="2">
        <f t="shared" si="0"/>
        <v>366</v>
      </c>
      <c r="Z39" s="2">
        <v>366</v>
      </c>
      <c r="AA39" s="2">
        <v>0</v>
      </c>
      <c r="AB39" s="2">
        <v>0</v>
      </c>
    </row>
    <row r="40" spans="1:28" ht="24.75" customHeight="1" thickBot="1">
      <c r="A40" s="158" t="s">
        <v>256</v>
      </c>
      <c r="B40" s="191">
        <f t="shared" si="1"/>
        <v>1379</v>
      </c>
      <c r="C40" s="184">
        <f t="shared" si="2"/>
        <v>0</v>
      </c>
      <c r="D40" s="185">
        <f t="shared" si="3"/>
        <v>0</v>
      </c>
      <c r="E40" s="186">
        <f t="shared" si="4"/>
        <v>1379</v>
      </c>
      <c r="F40" s="191">
        <f t="shared" si="5"/>
        <v>240</v>
      </c>
      <c r="G40" s="267">
        <v>0</v>
      </c>
      <c r="H40" s="297">
        <v>0</v>
      </c>
      <c r="I40" s="268">
        <v>240</v>
      </c>
      <c r="J40" s="191">
        <f t="shared" si="6"/>
        <v>1619</v>
      </c>
      <c r="K40" s="184">
        <f t="shared" si="7"/>
        <v>0</v>
      </c>
      <c r="L40" s="185">
        <f t="shared" si="8"/>
        <v>0</v>
      </c>
      <c r="M40" s="186">
        <f t="shared" si="9"/>
        <v>1619</v>
      </c>
      <c r="O40" s="2">
        <f t="shared" si="10"/>
        <v>0</v>
      </c>
      <c r="P40" s="2">
        <v>0</v>
      </c>
      <c r="Q40" s="2">
        <v>0</v>
      </c>
      <c r="R40" s="2">
        <v>0</v>
      </c>
      <c r="T40" s="2">
        <f t="shared" si="11"/>
        <v>0</v>
      </c>
      <c r="U40" s="2">
        <v>0</v>
      </c>
      <c r="V40" s="2">
        <v>0</v>
      </c>
      <c r="W40" s="2">
        <v>0</v>
      </c>
      <c r="Y40" s="2">
        <f t="shared" si="0"/>
        <v>1379</v>
      </c>
      <c r="Z40" s="2">
        <v>1379</v>
      </c>
      <c r="AA40" s="2">
        <v>0</v>
      </c>
      <c r="AB40" s="2">
        <v>0</v>
      </c>
    </row>
    <row r="41" spans="1:13" ht="20.25" customHeight="1">
      <c r="A41" s="455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</row>
    <row r="42" s="11" customFormat="1" ht="21.75" customHeight="1">
      <c r="A42" s="80" t="s">
        <v>66</v>
      </c>
    </row>
    <row r="43" spans="1:13" s="11" customFormat="1" ht="22.5" customHeight="1" thickBot="1">
      <c r="A43" s="80" t="s">
        <v>305</v>
      </c>
      <c r="M43" s="74" t="s">
        <v>136</v>
      </c>
    </row>
    <row r="44" spans="1:25" s="15" customFormat="1" ht="18.75" customHeight="1">
      <c r="A44" s="425" t="s">
        <v>13</v>
      </c>
      <c r="B44" s="452" t="s">
        <v>144</v>
      </c>
      <c r="C44" s="453"/>
      <c r="D44" s="453"/>
      <c r="E44" s="454"/>
      <c r="F44" s="452" t="s">
        <v>145</v>
      </c>
      <c r="G44" s="453"/>
      <c r="H44" s="453"/>
      <c r="I44" s="454"/>
      <c r="J44" s="88"/>
      <c r="K44" s="83" t="s">
        <v>86</v>
      </c>
      <c r="L44" s="83"/>
      <c r="M44" s="89"/>
      <c r="O44" s="2"/>
      <c r="T44" s="2"/>
      <c r="Y44" s="2"/>
    </row>
    <row r="45" spans="1:25" s="15" customFormat="1" ht="18.75" customHeight="1">
      <c r="A45" s="426"/>
      <c r="B45" s="87" t="s">
        <v>60</v>
      </c>
      <c r="C45" s="143" t="s">
        <v>72</v>
      </c>
      <c r="D45" s="144" t="s">
        <v>73</v>
      </c>
      <c r="E45" s="442" t="s">
        <v>69</v>
      </c>
      <c r="F45" s="87" t="s">
        <v>60</v>
      </c>
      <c r="G45" s="143" t="s">
        <v>72</v>
      </c>
      <c r="H45" s="144" t="s">
        <v>73</v>
      </c>
      <c r="I45" s="442" t="s">
        <v>69</v>
      </c>
      <c r="J45" s="87" t="s">
        <v>60</v>
      </c>
      <c r="K45" s="143" t="s">
        <v>72</v>
      </c>
      <c r="L45" s="144" t="s">
        <v>73</v>
      </c>
      <c r="M45" s="442" t="s">
        <v>69</v>
      </c>
      <c r="O45" s="2"/>
      <c r="T45" s="2"/>
      <c r="Y45" s="2"/>
    </row>
    <row r="46" spans="1:25" s="15" customFormat="1" ht="18.75" customHeight="1" thickBot="1">
      <c r="A46" s="439"/>
      <c r="B46" s="1"/>
      <c r="C46" s="145" t="s">
        <v>74</v>
      </c>
      <c r="D46" s="146" t="s">
        <v>75</v>
      </c>
      <c r="E46" s="443"/>
      <c r="F46" s="1"/>
      <c r="G46" s="145" t="s">
        <v>74</v>
      </c>
      <c r="H46" s="146" t="s">
        <v>75</v>
      </c>
      <c r="I46" s="443"/>
      <c r="J46" s="1"/>
      <c r="K46" s="145" t="s">
        <v>74</v>
      </c>
      <c r="L46" s="146" t="s">
        <v>75</v>
      </c>
      <c r="M46" s="443"/>
      <c r="O46" s="2"/>
      <c r="T46" s="2"/>
      <c r="Y46" s="2"/>
    </row>
    <row r="47" spans="1:28" ht="24.75" customHeight="1">
      <c r="A47" s="154" t="s">
        <v>58</v>
      </c>
      <c r="B47" s="187">
        <f aca="true" t="shared" si="12" ref="B47:B72">SUM(C47:E47)</f>
        <v>427</v>
      </c>
      <c r="C47" s="172">
        <f aca="true" t="shared" si="13" ref="C47:C72">O47</f>
        <v>0</v>
      </c>
      <c r="D47" s="173">
        <f aca="true" t="shared" si="14" ref="D47:D72">T47</f>
        <v>8</v>
      </c>
      <c r="E47" s="174">
        <f aca="true" t="shared" si="15" ref="E47:E72">Y47</f>
        <v>419</v>
      </c>
      <c r="F47" s="187">
        <f aca="true" t="shared" si="16" ref="F47:F72">SUM(G47:I47)</f>
        <v>0</v>
      </c>
      <c r="G47" s="251">
        <v>0</v>
      </c>
      <c r="H47" s="298">
        <v>0</v>
      </c>
      <c r="I47" s="252">
        <v>0</v>
      </c>
      <c r="J47" s="187">
        <f aca="true" t="shared" si="17" ref="J47:J72">SUM(K47:M47)</f>
        <v>427</v>
      </c>
      <c r="K47" s="172">
        <f aca="true" t="shared" si="18" ref="K47:K72">SUM(C47,G47)</f>
        <v>0</v>
      </c>
      <c r="L47" s="173">
        <f aca="true" t="shared" si="19" ref="L47:L72">SUM(D47,H47)</f>
        <v>8</v>
      </c>
      <c r="M47" s="174">
        <f aca="true" t="shared" si="20" ref="M47:M72">SUM(E47,I47)</f>
        <v>419</v>
      </c>
      <c r="O47" s="2">
        <f t="shared" si="10"/>
        <v>0</v>
      </c>
      <c r="P47" s="2">
        <v>0</v>
      </c>
      <c r="Q47" s="2">
        <v>0</v>
      </c>
      <c r="R47" s="2">
        <v>0</v>
      </c>
      <c r="T47" s="2">
        <f t="shared" si="11"/>
        <v>8</v>
      </c>
      <c r="U47" s="2">
        <v>0</v>
      </c>
      <c r="V47" s="2">
        <v>0</v>
      </c>
      <c r="W47" s="2">
        <v>8</v>
      </c>
      <c r="Y47" s="2">
        <f aca="true" t="shared" si="21" ref="Y47:Y72">SUM(Z47:AB47)</f>
        <v>419</v>
      </c>
      <c r="Z47" s="2">
        <v>0</v>
      </c>
      <c r="AA47" s="2">
        <v>0</v>
      </c>
      <c r="AB47" s="2">
        <v>419</v>
      </c>
    </row>
    <row r="48" spans="1:28" ht="24.75" customHeight="1">
      <c r="A48" s="155" t="s">
        <v>59</v>
      </c>
      <c r="B48" s="188">
        <f t="shared" si="12"/>
        <v>82</v>
      </c>
      <c r="C48" s="175">
        <f t="shared" si="13"/>
        <v>6</v>
      </c>
      <c r="D48" s="176">
        <f t="shared" si="14"/>
        <v>76</v>
      </c>
      <c r="E48" s="177">
        <f t="shared" si="15"/>
        <v>0</v>
      </c>
      <c r="F48" s="188">
        <f t="shared" si="16"/>
        <v>0</v>
      </c>
      <c r="G48" s="255">
        <v>0</v>
      </c>
      <c r="H48" s="293">
        <v>0</v>
      </c>
      <c r="I48" s="256">
        <v>0</v>
      </c>
      <c r="J48" s="188">
        <f t="shared" si="17"/>
        <v>82</v>
      </c>
      <c r="K48" s="175">
        <f t="shared" si="18"/>
        <v>6</v>
      </c>
      <c r="L48" s="176">
        <f t="shared" si="19"/>
        <v>76</v>
      </c>
      <c r="M48" s="177">
        <f t="shared" si="20"/>
        <v>0</v>
      </c>
      <c r="O48" s="2">
        <f t="shared" si="10"/>
        <v>6</v>
      </c>
      <c r="P48" s="2">
        <v>1</v>
      </c>
      <c r="Q48" s="2">
        <v>0</v>
      </c>
      <c r="R48" s="2">
        <v>5</v>
      </c>
      <c r="T48" s="2">
        <f t="shared" si="11"/>
        <v>76</v>
      </c>
      <c r="U48" s="2">
        <v>0</v>
      </c>
      <c r="V48" s="2">
        <v>0</v>
      </c>
      <c r="W48" s="2">
        <v>76</v>
      </c>
      <c r="Y48" s="2">
        <f t="shared" si="21"/>
        <v>0</v>
      </c>
      <c r="Z48" s="2">
        <v>0</v>
      </c>
      <c r="AA48" s="2">
        <v>0</v>
      </c>
      <c r="AB48" s="2">
        <v>0</v>
      </c>
    </row>
    <row r="49" spans="1:28" ht="24.75" customHeight="1">
      <c r="A49" s="155" t="s">
        <v>21</v>
      </c>
      <c r="B49" s="188">
        <f t="shared" si="12"/>
        <v>78</v>
      </c>
      <c r="C49" s="175">
        <f t="shared" si="13"/>
        <v>0</v>
      </c>
      <c r="D49" s="176">
        <f t="shared" si="14"/>
        <v>0</v>
      </c>
      <c r="E49" s="177">
        <f t="shared" si="15"/>
        <v>78</v>
      </c>
      <c r="F49" s="188">
        <f t="shared" si="16"/>
        <v>0</v>
      </c>
      <c r="G49" s="255">
        <v>0</v>
      </c>
      <c r="H49" s="293">
        <v>0</v>
      </c>
      <c r="I49" s="256">
        <v>0</v>
      </c>
      <c r="J49" s="188">
        <f t="shared" si="17"/>
        <v>78</v>
      </c>
      <c r="K49" s="175">
        <f t="shared" si="18"/>
        <v>0</v>
      </c>
      <c r="L49" s="176">
        <f t="shared" si="19"/>
        <v>0</v>
      </c>
      <c r="M49" s="177">
        <f t="shared" si="20"/>
        <v>78</v>
      </c>
      <c r="O49" s="2">
        <f t="shared" si="10"/>
        <v>0</v>
      </c>
      <c r="P49" s="2">
        <v>0</v>
      </c>
      <c r="Q49" s="2">
        <v>0</v>
      </c>
      <c r="R49" s="2">
        <v>0</v>
      </c>
      <c r="T49" s="2">
        <f t="shared" si="11"/>
        <v>0</v>
      </c>
      <c r="U49" s="2">
        <v>0</v>
      </c>
      <c r="V49" s="2">
        <v>0</v>
      </c>
      <c r="W49" s="2">
        <v>0</v>
      </c>
      <c r="Y49" s="2">
        <f t="shared" si="21"/>
        <v>78</v>
      </c>
      <c r="Z49" s="2">
        <v>78</v>
      </c>
      <c r="AA49" s="2">
        <v>0</v>
      </c>
      <c r="AB49" s="2">
        <v>0</v>
      </c>
    </row>
    <row r="50" spans="1:28" ht="24.75" customHeight="1">
      <c r="A50" s="155" t="s">
        <v>22</v>
      </c>
      <c r="B50" s="188">
        <f t="shared" si="12"/>
        <v>12</v>
      </c>
      <c r="C50" s="175">
        <f t="shared" si="13"/>
        <v>2</v>
      </c>
      <c r="D50" s="176">
        <f t="shared" si="14"/>
        <v>0</v>
      </c>
      <c r="E50" s="177">
        <f t="shared" si="15"/>
        <v>10</v>
      </c>
      <c r="F50" s="188">
        <f t="shared" si="16"/>
        <v>0</v>
      </c>
      <c r="G50" s="255">
        <v>0</v>
      </c>
      <c r="H50" s="293">
        <v>0</v>
      </c>
      <c r="I50" s="256">
        <v>0</v>
      </c>
      <c r="J50" s="192">
        <f t="shared" si="17"/>
        <v>12</v>
      </c>
      <c r="K50" s="175">
        <f t="shared" si="18"/>
        <v>2</v>
      </c>
      <c r="L50" s="176">
        <f t="shared" si="19"/>
        <v>0</v>
      </c>
      <c r="M50" s="177">
        <f t="shared" si="20"/>
        <v>10</v>
      </c>
      <c r="O50" s="2">
        <f t="shared" si="10"/>
        <v>2</v>
      </c>
      <c r="P50" s="2">
        <v>0</v>
      </c>
      <c r="Q50" s="2">
        <v>2</v>
      </c>
      <c r="R50" s="2">
        <v>0</v>
      </c>
      <c r="T50" s="2">
        <f t="shared" si="11"/>
        <v>0</v>
      </c>
      <c r="U50" s="2">
        <v>0</v>
      </c>
      <c r="V50" s="2">
        <v>0</v>
      </c>
      <c r="W50" s="2">
        <v>0</v>
      </c>
      <c r="Y50" s="2">
        <f t="shared" si="21"/>
        <v>10</v>
      </c>
      <c r="Z50" s="2">
        <v>10</v>
      </c>
      <c r="AA50" s="2">
        <v>0</v>
      </c>
      <c r="AB50" s="2">
        <v>0</v>
      </c>
    </row>
    <row r="51" spans="1:28" ht="24.75" customHeight="1">
      <c r="A51" s="156" t="s">
        <v>23</v>
      </c>
      <c r="B51" s="189">
        <f t="shared" si="12"/>
        <v>35</v>
      </c>
      <c r="C51" s="178">
        <f t="shared" si="13"/>
        <v>0</v>
      </c>
      <c r="D51" s="179">
        <f t="shared" si="14"/>
        <v>0</v>
      </c>
      <c r="E51" s="180">
        <f t="shared" si="15"/>
        <v>35</v>
      </c>
      <c r="F51" s="189">
        <f t="shared" si="16"/>
        <v>0</v>
      </c>
      <c r="G51" s="259">
        <v>0</v>
      </c>
      <c r="H51" s="294">
        <v>0</v>
      </c>
      <c r="I51" s="260">
        <v>0</v>
      </c>
      <c r="J51" s="189">
        <f t="shared" si="17"/>
        <v>35</v>
      </c>
      <c r="K51" s="178">
        <f t="shared" si="18"/>
        <v>0</v>
      </c>
      <c r="L51" s="179">
        <f t="shared" si="19"/>
        <v>0</v>
      </c>
      <c r="M51" s="180">
        <f t="shared" si="20"/>
        <v>35</v>
      </c>
      <c r="O51" s="2">
        <f t="shared" si="10"/>
        <v>0</v>
      </c>
      <c r="P51" s="2">
        <v>0</v>
      </c>
      <c r="Q51" s="2">
        <v>0</v>
      </c>
      <c r="R51" s="2">
        <v>0</v>
      </c>
      <c r="T51" s="2">
        <f t="shared" si="11"/>
        <v>0</v>
      </c>
      <c r="U51" s="2">
        <v>0</v>
      </c>
      <c r="V51" s="2">
        <v>0</v>
      </c>
      <c r="W51" s="2">
        <v>0</v>
      </c>
      <c r="Y51" s="2">
        <f t="shared" si="21"/>
        <v>35</v>
      </c>
      <c r="Z51" s="2">
        <v>0</v>
      </c>
      <c r="AA51" s="2">
        <v>0</v>
      </c>
      <c r="AB51" s="2">
        <v>35</v>
      </c>
    </row>
    <row r="52" spans="1:28" ht="24.75" customHeight="1">
      <c r="A52" s="157" t="s">
        <v>24</v>
      </c>
      <c r="B52" s="190">
        <f t="shared" si="12"/>
        <v>55</v>
      </c>
      <c r="C52" s="181">
        <f t="shared" si="13"/>
        <v>0</v>
      </c>
      <c r="D52" s="182">
        <f t="shared" si="14"/>
        <v>0</v>
      </c>
      <c r="E52" s="183">
        <f t="shared" si="15"/>
        <v>55</v>
      </c>
      <c r="F52" s="190">
        <f t="shared" si="16"/>
        <v>0</v>
      </c>
      <c r="G52" s="263">
        <v>0</v>
      </c>
      <c r="H52" s="295">
        <v>0</v>
      </c>
      <c r="I52" s="264">
        <v>0</v>
      </c>
      <c r="J52" s="190">
        <f t="shared" si="17"/>
        <v>55</v>
      </c>
      <c r="K52" s="181">
        <f t="shared" si="18"/>
        <v>0</v>
      </c>
      <c r="L52" s="182">
        <f t="shared" si="19"/>
        <v>0</v>
      </c>
      <c r="M52" s="183">
        <f t="shared" si="20"/>
        <v>55</v>
      </c>
      <c r="O52" s="2">
        <f t="shared" si="10"/>
        <v>0</v>
      </c>
      <c r="P52" s="2">
        <v>0</v>
      </c>
      <c r="Q52" s="2">
        <v>0</v>
      </c>
      <c r="R52" s="2">
        <v>0</v>
      </c>
      <c r="T52" s="2">
        <f t="shared" si="11"/>
        <v>0</v>
      </c>
      <c r="U52" s="2">
        <v>0</v>
      </c>
      <c r="V52" s="2">
        <v>0</v>
      </c>
      <c r="W52" s="2">
        <v>0</v>
      </c>
      <c r="Y52" s="2">
        <f t="shared" si="21"/>
        <v>55</v>
      </c>
      <c r="Z52" s="2">
        <v>0</v>
      </c>
      <c r="AA52" s="2">
        <v>0</v>
      </c>
      <c r="AB52" s="2">
        <v>55</v>
      </c>
    </row>
    <row r="53" spans="1:28" ht="24.75" customHeight="1">
      <c r="A53" s="155" t="s">
        <v>25</v>
      </c>
      <c r="B53" s="188">
        <f t="shared" si="12"/>
        <v>207</v>
      </c>
      <c r="C53" s="175">
        <f t="shared" si="13"/>
        <v>18</v>
      </c>
      <c r="D53" s="176">
        <f t="shared" si="14"/>
        <v>0</v>
      </c>
      <c r="E53" s="177">
        <f t="shared" si="15"/>
        <v>189</v>
      </c>
      <c r="F53" s="188">
        <f t="shared" si="16"/>
        <v>0</v>
      </c>
      <c r="G53" s="255">
        <v>0</v>
      </c>
      <c r="H53" s="293">
        <v>0</v>
      </c>
      <c r="I53" s="256">
        <v>0</v>
      </c>
      <c r="J53" s="188">
        <f t="shared" si="17"/>
        <v>207</v>
      </c>
      <c r="K53" s="175">
        <f t="shared" si="18"/>
        <v>18</v>
      </c>
      <c r="L53" s="176">
        <f t="shared" si="19"/>
        <v>0</v>
      </c>
      <c r="M53" s="177">
        <f t="shared" si="20"/>
        <v>189</v>
      </c>
      <c r="O53" s="2">
        <f t="shared" si="10"/>
        <v>18</v>
      </c>
      <c r="P53" s="2">
        <v>18</v>
      </c>
      <c r="Q53" s="2">
        <v>0</v>
      </c>
      <c r="R53" s="2">
        <v>0</v>
      </c>
      <c r="T53" s="2">
        <f t="shared" si="11"/>
        <v>0</v>
      </c>
      <c r="U53" s="2">
        <v>0</v>
      </c>
      <c r="V53" s="2">
        <v>0</v>
      </c>
      <c r="W53" s="2">
        <v>0</v>
      </c>
      <c r="Y53" s="2">
        <f t="shared" si="21"/>
        <v>189</v>
      </c>
      <c r="Z53" s="2">
        <v>189</v>
      </c>
      <c r="AA53" s="2">
        <v>0</v>
      </c>
      <c r="AB53" s="2">
        <v>0</v>
      </c>
    </row>
    <row r="54" spans="1:28" ht="24.75" customHeight="1">
      <c r="A54" s="155" t="s">
        <v>26</v>
      </c>
      <c r="B54" s="188">
        <f t="shared" si="12"/>
        <v>194</v>
      </c>
      <c r="C54" s="175">
        <f t="shared" si="13"/>
        <v>17</v>
      </c>
      <c r="D54" s="176">
        <f t="shared" si="14"/>
        <v>0</v>
      </c>
      <c r="E54" s="177">
        <f t="shared" si="15"/>
        <v>177</v>
      </c>
      <c r="F54" s="188">
        <f t="shared" si="16"/>
        <v>0</v>
      </c>
      <c r="G54" s="255">
        <v>0</v>
      </c>
      <c r="H54" s="293">
        <v>0</v>
      </c>
      <c r="I54" s="256">
        <v>0</v>
      </c>
      <c r="J54" s="188">
        <f t="shared" si="17"/>
        <v>194</v>
      </c>
      <c r="K54" s="175">
        <f t="shared" si="18"/>
        <v>17</v>
      </c>
      <c r="L54" s="176">
        <f t="shared" si="19"/>
        <v>0</v>
      </c>
      <c r="M54" s="177">
        <f t="shared" si="20"/>
        <v>177</v>
      </c>
      <c r="O54" s="2">
        <f t="shared" si="10"/>
        <v>17</v>
      </c>
      <c r="P54" s="2">
        <v>17</v>
      </c>
      <c r="Q54" s="2">
        <v>0</v>
      </c>
      <c r="R54" s="2">
        <v>0</v>
      </c>
      <c r="T54" s="2">
        <f t="shared" si="11"/>
        <v>0</v>
      </c>
      <c r="U54" s="2">
        <v>0</v>
      </c>
      <c r="V54" s="2">
        <v>0</v>
      </c>
      <c r="W54" s="2">
        <v>0</v>
      </c>
      <c r="Y54" s="2">
        <f t="shared" si="21"/>
        <v>177</v>
      </c>
      <c r="Z54" s="2">
        <v>177</v>
      </c>
      <c r="AA54" s="2">
        <v>0</v>
      </c>
      <c r="AB54" s="2">
        <v>0</v>
      </c>
    </row>
    <row r="55" spans="1:28" ht="24.75" customHeight="1">
      <c r="A55" s="155" t="s">
        <v>27</v>
      </c>
      <c r="B55" s="188">
        <f t="shared" si="12"/>
        <v>44</v>
      </c>
      <c r="C55" s="175">
        <f t="shared" si="13"/>
        <v>9</v>
      </c>
      <c r="D55" s="176">
        <f t="shared" si="14"/>
        <v>0</v>
      </c>
      <c r="E55" s="177">
        <f t="shared" si="15"/>
        <v>35</v>
      </c>
      <c r="F55" s="188">
        <f t="shared" si="16"/>
        <v>0</v>
      </c>
      <c r="G55" s="255">
        <v>0</v>
      </c>
      <c r="H55" s="293">
        <v>0</v>
      </c>
      <c r="I55" s="256">
        <v>0</v>
      </c>
      <c r="J55" s="192">
        <f t="shared" si="17"/>
        <v>44</v>
      </c>
      <c r="K55" s="175">
        <f t="shared" si="18"/>
        <v>9</v>
      </c>
      <c r="L55" s="176">
        <f t="shared" si="19"/>
        <v>0</v>
      </c>
      <c r="M55" s="177">
        <f t="shared" si="20"/>
        <v>35</v>
      </c>
      <c r="O55" s="2">
        <f t="shared" si="10"/>
        <v>9</v>
      </c>
      <c r="P55" s="2">
        <v>0</v>
      </c>
      <c r="Q55" s="2">
        <v>7</v>
      </c>
      <c r="R55" s="2">
        <v>2</v>
      </c>
      <c r="T55" s="2">
        <f t="shared" si="11"/>
        <v>0</v>
      </c>
      <c r="U55" s="2">
        <v>0</v>
      </c>
      <c r="V55" s="2">
        <v>0</v>
      </c>
      <c r="W55" s="2">
        <v>0</v>
      </c>
      <c r="Y55" s="2">
        <f t="shared" si="21"/>
        <v>35</v>
      </c>
      <c r="Z55" s="2">
        <v>35</v>
      </c>
      <c r="AA55" s="2">
        <v>0</v>
      </c>
      <c r="AB55" s="2">
        <v>0</v>
      </c>
    </row>
    <row r="56" spans="1:28" ht="24.75" customHeight="1">
      <c r="A56" s="156" t="s">
        <v>28</v>
      </c>
      <c r="B56" s="189">
        <f t="shared" si="12"/>
        <v>313</v>
      </c>
      <c r="C56" s="178">
        <f t="shared" si="13"/>
        <v>36</v>
      </c>
      <c r="D56" s="179">
        <f t="shared" si="14"/>
        <v>0</v>
      </c>
      <c r="E56" s="180">
        <f t="shared" si="15"/>
        <v>277</v>
      </c>
      <c r="F56" s="189">
        <f t="shared" si="16"/>
        <v>0</v>
      </c>
      <c r="G56" s="259">
        <v>0</v>
      </c>
      <c r="H56" s="294">
        <v>0</v>
      </c>
      <c r="I56" s="260">
        <v>0</v>
      </c>
      <c r="J56" s="189">
        <f t="shared" si="17"/>
        <v>313</v>
      </c>
      <c r="K56" s="178">
        <f t="shared" si="18"/>
        <v>36</v>
      </c>
      <c r="L56" s="179">
        <f t="shared" si="19"/>
        <v>0</v>
      </c>
      <c r="M56" s="180">
        <f t="shared" si="20"/>
        <v>277</v>
      </c>
      <c r="O56" s="2">
        <f t="shared" si="10"/>
        <v>36</v>
      </c>
      <c r="P56" s="2">
        <v>36</v>
      </c>
      <c r="Q56" s="2">
        <v>0</v>
      </c>
      <c r="R56" s="2">
        <v>0</v>
      </c>
      <c r="T56" s="2">
        <f t="shared" si="11"/>
        <v>0</v>
      </c>
      <c r="U56" s="2">
        <v>0</v>
      </c>
      <c r="V56" s="2">
        <v>0</v>
      </c>
      <c r="W56" s="2">
        <v>0</v>
      </c>
      <c r="Y56" s="2">
        <f t="shared" si="21"/>
        <v>277</v>
      </c>
      <c r="Z56" s="2">
        <v>277</v>
      </c>
      <c r="AA56" s="2">
        <v>0</v>
      </c>
      <c r="AB56" s="2">
        <v>0</v>
      </c>
    </row>
    <row r="57" spans="1:28" ht="24.75" customHeight="1">
      <c r="A57" s="157" t="s">
        <v>29</v>
      </c>
      <c r="B57" s="190">
        <f t="shared" si="12"/>
        <v>1063</v>
      </c>
      <c r="C57" s="181">
        <f t="shared" si="13"/>
        <v>0</v>
      </c>
      <c r="D57" s="182">
        <f t="shared" si="14"/>
        <v>0</v>
      </c>
      <c r="E57" s="183">
        <f t="shared" si="15"/>
        <v>1063</v>
      </c>
      <c r="F57" s="190">
        <f t="shared" si="16"/>
        <v>2</v>
      </c>
      <c r="G57" s="263">
        <v>0</v>
      </c>
      <c r="H57" s="295">
        <v>0</v>
      </c>
      <c r="I57" s="264">
        <v>2</v>
      </c>
      <c r="J57" s="193">
        <f t="shared" si="17"/>
        <v>1065</v>
      </c>
      <c r="K57" s="181">
        <f t="shared" si="18"/>
        <v>0</v>
      </c>
      <c r="L57" s="182">
        <f t="shared" si="19"/>
        <v>0</v>
      </c>
      <c r="M57" s="183">
        <f t="shared" si="20"/>
        <v>1065</v>
      </c>
      <c r="O57" s="2">
        <f t="shared" si="10"/>
        <v>0</v>
      </c>
      <c r="P57" s="2">
        <v>0</v>
      </c>
      <c r="Q57" s="2">
        <v>0</v>
      </c>
      <c r="R57" s="2">
        <v>0</v>
      </c>
      <c r="T57" s="2">
        <f t="shared" si="11"/>
        <v>0</v>
      </c>
      <c r="U57" s="2">
        <v>0</v>
      </c>
      <c r="V57" s="2">
        <v>0</v>
      </c>
      <c r="W57" s="2">
        <v>0</v>
      </c>
      <c r="Y57" s="2">
        <f t="shared" si="21"/>
        <v>1063</v>
      </c>
      <c r="Z57" s="2">
        <v>1063</v>
      </c>
      <c r="AA57" s="2">
        <v>0</v>
      </c>
      <c r="AB57" s="2">
        <v>0</v>
      </c>
    </row>
    <row r="58" spans="1:28" ht="24.75" customHeight="1">
      <c r="A58" s="155" t="s">
        <v>30</v>
      </c>
      <c r="B58" s="188">
        <f t="shared" si="12"/>
        <v>328</v>
      </c>
      <c r="C58" s="175">
        <f t="shared" si="13"/>
        <v>0</v>
      </c>
      <c r="D58" s="176">
        <f t="shared" si="14"/>
        <v>0</v>
      </c>
      <c r="E58" s="177">
        <f t="shared" si="15"/>
        <v>328</v>
      </c>
      <c r="F58" s="188">
        <f t="shared" si="16"/>
        <v>0</v>
      </c>
      <c r="G58" s="255">
        <v>0</v>
      </c>
      <c r="H58" s="293">
        <v>0</v>
      </c>
      <c r="I58" s="256">
        <v>0</v>
      </c>
      <c r="J58" s="188">
        <f t="shared" si="17"/>
        <v>328</v>
      </c>
      <c r="K58" s="175">
        <f t="shared" si="18"/>
        <v>0</v>
      </c>
      <c r="L58" s="176">
        <f t="shared" si="19"/>
        <v>0</v>
      </c>
      <c r="M58" s="177">
        <f t="shared" si="20"/>
        <v>328</v>
      </c>
      <c r="O58" s="2">
        <f t="shared" si="10"/>
        <v>0</v>
      </c>
      <c r="P58" s="2">
        <v>0</v>
      </c>
      <c r="Q58" s="2">
        <v>0</v>
      </c>
      <c r="R58" s="2">
        <v>0</v>
      </c>
      <c r="T58" s="2">
        <f t="shared" si="11"/>
        <v>0</v>
      </c>
      <c r="U58" s="2">
        <v>0</v>
      </c>
      <c r="V58" s="2">
        <v>0</v>
      </c>
      <c r="W58" s="2">
        <v>0</v>
      </c>
      <c r="Y58" s="2">
        <f t="shared" si="21"/>
        <v>328</v>
      </c>
      <c r="Z58" s="2">
        <v>328</v>
      </c>
      <c r="AA58" s="2">
        <v>0</v>
      </c>
      <c r="AB58" s="2">
        <v>0</v>
      </c>
    </row>
    <row r="59" spans="1:28" ht="24.75" customHeight="1">
      <c r="A59" s="155" t="s">
        <v>31</v>
      </c>
      <c r="B59" s="188">
        <f t="shared" si="12"/>
        <v>191</v>
      </c>
      <c r="C59" s="175">
        <f t="shared" si="13"/>
        <v>0</v>
      </c>
      <c r="D59" s="176">
        <f t="shared" si="14"/>
        <v>0</v>
      </c>
      <c r="E59" s="177">
        <f t="shared" si="15"/>
        <v>191</v>
      </c>
      <c r="F59" s="188">
        <f t="shared" si="16"/>
        <v>0</v>
      </c>
      <c r="G59" s="255">
        <v>0</v>
      </c>
      <c r="H59" s="293">
        <v>0</v>
      </c>
      <c r="I59" s="256">
        <v>0</v>
      </c>
      <c r="J59" s="192">
        <f t="shared" si="17"/>
        <v>191</v>
      </c>
      <c r="K59" s="175">
        <f t="shared" si="18"/>
        <v>0</v>
      </c>
      <c r="L59" s="176">
        <f t="shared" si="19"/>
        <v>0</v>
      </c>
      <c r="M59" s="177">
        <f t="shared" si="20"/>
        <v>191</v>
      </c>
      <c r="O59" s="2">
        <f t="shared" si="10"/>
        <v>0</v>
      </c>
      <c r="P59" s="2">
        <v>0</v>
      </c>
      <c r="Q59" s="2">
        <v>0</v>
      </c>
      <c r="R59" s="2">
        <v>0</v>
      </c>
      <c r="T59" s="2">
        <f t="shared" si="11"/>
        <v>0</v>
      </c>
      <c r="U59" s="2">
        <v>0</v>
      </c>
      <c r="V59" s="2">
        <v>0</v>
      </c>
      <c r="W59" s="2">
        <v>0</v>
      </c>
      <c r="Y59" s="2">
        <f t="shared" si="21"/>
        <v>191</v>
      </c>
      <c r="Z59" s="2">
        <v>191</v>
      </c>
      <c r="AA59" s="2">
        <v>0</v>
      </c>
      <c r="AB59" s="2">
        <v>0</v>
      </c>
    </row>
    <row r="60" spans="1:28" ht="24.75" customHeight="1">
      <c r="A60" s="155" t="s">
        <v>32</v>
      </c>
      <c r="B60" s="188">
        <f t="shared" si="12"/>
        <v>331</v>
      </c>
      <c r="C60" s="175">
        <f t="shared" si="13"/>
        <v>0</v>
      </c>
      <c r="D60" s="176">
        <f t="shared" si="14"/>
        <v>0</v>
      </c>
      <c r="E60" s="177">
        <f t="shared" si="15"/>
        <v>331</v>
      </c>
      <c r="F60" s="188">
        <f t="shared" si="16"/>
        <v>0</v>
      </c>
      <c r="G60" s="255">
        <v>0</v>
      </c>
      <c r="H60" s="293">
        <v>0</v>
      </c>
      <c r="I60" s="256">
        <v>0</v>
      </c>
      <c r="J60" s="188">
        <f t="shared" si="17"/>
        <v>331</v>
      </c>
      <c r="K60" s="175">
        <f t="shared" si="18"/>
        <v>0</v>
      </c>
      <c r="L60" s="176">
        <f t="shared" si="19"/>
        <v>0</v>
      </c>
      <c r="M60" s="177">
        <f t="shared" si="20"/>
        <v>331</v>
      </c>
      <c r="O60" s="2">
        <f t="shared" si="10"/>
        <v>0</v>
      </c>
      <c r="P60" s="2">
        <v>0</v>
      </c>
      <c r="Q60" s="2">
        <v>0</v>
      </c>
      <c r="R60" s="2">
        <v>0</v>
      </c>
      <c r="T60" s="2">
        <f t="shared" si="11"/>
        <v>0</v>
      </c>
      <c r="U60" s="2">
        <v>0</v>
      </c>
      <c r="V60" s="2">
        <v>0</v>
      </c>
      <c r="W60" s="2">
        <v>0</v>
      </c>
      <c r="Y60" s="2">
        <f t="shared" si="21"/>
        <v>331</v>
      </c>
      <c r="Z60" s="2">
        <v>331</v>
      </c>
      <c r="AA60" s="2">
        <v>0</v>
      </c>
      <c r="AB60" s="2">
        <v>0</v>
      </c>
    </row>
    <row r="61" spans="1:28" ht="24.75" customHeight="1">
      <c r="A61" s="159" t="s">
        <v>33</v>
      </c>
      <c r="B61" s="189">
        <f t="shared" si="12"/>
        <v>60</v>
      </c>
      <c r="C61" s="178">
        <f t="shared" si="13"/>
        <v>60</v>
      </c>
      <c r="D61" s="179">
        <f t="shared" si="14"/>
        <v>0</v>
      </c>
      <c r="E61" s="180">
        <f t="shared" si="15"/>
        <v>0</v>
      </c>
      <c r="F61" s="189">
        <f t="shared" si="16"/>
        <v>0</v>
      </c>
      <c r="G61" s="259">
        <v>0</v>
      </c>
      <c r="H61" s="294">
        <v>0</v>
      </c>
      <c r="I61" s="260">
        <v>0</v>
      </c>
      <c r="J61" s="189">
        <f t="shared" si="17"/>
        <v>60</v>
      </c>
      <c r="K61" s="178">
        <f t="shared" si="18"/>
        <v>60</v>
      </c>
      <c r="L61" s="179">
        <f t="shared" si="19"/>
        <v>0</v>
      </c>
      <c r="M61" s="180">
        <f t="shared" si="20"/>
        <v>0</v>
      </c>
      <c r="O61" s="2">
        <f t="shared" si="10"/>
        <v>60</v>
      </c>
      <c r="P61" s="2">
        <v>60</v>
      </c>
      <c r="Q61" s="2">
        <v>0</v>
      </c>
      <c r="R61" s="2">
        <v>0</v>
      </c>
      <c r="T61" s="2">
        <f t="shared" si="11"/>
        <v>0</v>
      </c>
      <c r="U61" s="2">
        <v>0</v>
      </c>
      <c r="V61" s="2">
        <v>0</v>
      </c>
      <c r="W61" s="2">
        <v>0</v>
      </c>
      <c r="Y61" s="2">
        <f t="shared" si="21"/>
        <v>0</v>
      </c>
      <c r="Z61" s="2">
        <v>0</v>
      </c>
      <c r="AA61" s="2">
        <v>0</v>
      </c>
      <c r="AB61" s="2">
        <v>0</v>
      </c>
    </row>
    <row r="62" spans="1:28" ht="24.75" customHeight="1">
      <c r="A62" s="160" t="s">
        <v>34</v>
      </c>
      <c r="B62" s="190">
        <f t="shared" si="12"/>
        <v>59</v>
      </c>
      <c r="C62" s="181">
        <f t="shared" si="13"/>
        <v>59</v>
      </c>
      <c r="D62" s="182">
        <f t="shared" si="14"/>
        <v>0</v>
      </c>
      <c r="E62" s="183">
        <f t="shared" si="15"/>
        <v>0</v>
      </c>
      <c r="F62" s="190">
        <f t="shared" si="16"/>
        <v>0</v>
      </c>
      <c r="G62" s="263">
        <v>0</v>
      </c>
      <c r="H62" s="295">
        <v>0</v>
      </c>
      <c r="I62" s="264">
        <v>0</v>
      </c>
      <c r="J62" s="193">
        <f t="shared" si="17"/>
        <v>59</v>
      </c>
      <c r="K62" s="181">
        <f t="shared" si="18"/>
        <v>59</v>
      </c>
      <c r="L62" s="182">
        <f t="shared" si="19"/>
        <v>0</v>
      </c>
      <c r="M62" s="183">
        <f t="shared" si="20"/>
        <v>0</v>
      </c>
      <c r="O62" s="2">
        <f t="shared" si="10"/>
        <v>59</v>
      </c>
      <c r="P62" s="2">
        <v>59</v>
      </c>
      <c r="Q62" s="2">
        <v>0</v>
      </c>
      <c r="R62" s="2">
        <v>0</v>
      </c>
      <c r="T62" s="2">
        <f t="shared" si="11"/>
        <v>0</v>
      </c>
      <c r="U62" s="2">
        <v>0</v>
      </c>
      <c r="V62" s="2">
        <v>0</v>
      </c>
      <c r="W62" s="2">
        <v>0</v>
      </c>
      <c r="Y62" s="2">
        <f t="shared" si="21"/>
        <v>0</v>
      </c>
      <c r="Z62" s="2">
        <v>0</v>
      </c>
      <c r="AA62" s="2">
        <v>0</v>
      </c>
      <c r="AB62" s="2">
        <v>0</v>
      </c>
    </row>
    <row r="63" spans="1:28" ht="24.75" customHeight="1">
      <c r="A63" s="161" t="s">
        <v>35</v>
      </c>
      <c r="B63" s="188">
        <f t="shared" si="12"/>
        <v>54</v>
      </c>
      <c r="C63" s="175">
        <f t="shared" si="13"/>
        <v>54</v>
      </c>
      <c r="D63" s="176">
        <f t="shared" si="14"/>
        <v>0</v>
      </c>
      <c r="E63" s="177">
        <f t="shared" si="15"/>
        <v>0</v>
      </c>
      <c r="F63" s="188">
        <f t="shared" si="16"/>
        <v>0</v>
      </c>
      <c r="G63" s="255">
        <v>0</v>
      </c>
      <c r="H63" s="293">
        <v>0</v>
      </c>
      <c r="I63" s="256">
        <v>0</v>
      </c>
      <c r="J63" s="188">
        <f t="shared" si="17"/>
        <v>54</v>
      </c>
      <c r="K63" s="175">
        <f t="shared" si="18"/>
        <v>54</v>
      </c>
      <c r="L63" s="176">
        <f t="shared" si="19"/>
        <v>0</v>
      </c>
      <c r="M63" s="177">
        <f t="shared" si="20"/>
        <v>0</v>
      </c>
      <c r="O63" s="2">
        <f t="shared" si="10"/>
        <v>54</v>
      </c>
      <c r="P63" s="2">
        <v>54</v>
      </c>
      <c r="Q63" s="2">
        <v>0</v>
      </c>
      <c r="R63" s="2">
        <v>0</v>
      </c>
      <c r="T63" s="2">
        <f t="shared" si="11"/>
        <v>0</v>
      </c>
      <c r="U63" s="2">
        <v>0</v>
      </c>
      <c r="V63" s="2">
        <v>0</v>
      </c>
      <c r="W63" s="2">
        <v>0</v>
      </c>
      <c r="Y63" s="2">
        <f t="shared" si="21"/>
        <v>0</v>
      </c>
      <c r="Z63" s="2">
        <v>0</v>
      </c>
      <c r="AA63" s="2">
        <v>0</v>
      </c>
      <c r="AB63" s="2">
        <v>0</v>
      </c>
    </row>
    <row r="64" spans="1:28" ht="24.75" customHeight="1">
      <c r="A64" s="161" t="s">
        <v>36</v>
      </c>
      <c r="B64" s="188">
        <f t="shared" si="12"/>
        <v>85</v>
      </c>
      <c r="C64" s="175">
        <f t="shared" si="13"/>
        <v>0</v>
      </c>
      <c r="D64" s="176">
        <f t="shared" si="14"/>
        <v>0</v>
      </c>
      <c r="E64" s="177">
        <f t="shared" si="15"/>
        <v>85</v>
      </c>
      <c r="F64" s="188">
        <f t="shared" si="16"/>
        <v>0</v>
      </c>
      <c r="G64" s="255">
        <v>0</v>
      </c>
      <c r="H64" s="293">
        <v>0</v>
      </c>
      <c r="I64" s="256">
        <v>0</v>
      </c>
      <c r="J64" s="188">
        <f t="shared" si="17"/>
        <v>85</v>
      </c>
      <c r="K64" s="175">
        <f t="shared" si="18"/>
        <v>0</v>
      </c>
      <c r="L64" s="176">
        <f t="shared" si="19"/>
        <v>0</v>
      </c>
      <c r="M64" s="177">
        <f t="shared" si="20"/>
        <v>85</v>
      </c>
      <c r="O64" s="2">
        <f t="shared" si="10"/>
        <v>0</v>
      </c>
      <c r="P64" s="2">
        <v>0</v>
      </c>
      <c r="Q64" s="2">
        <v>0</v>
      </c>
      <c r="R64" s="2">
        <v>0</v>
      </c>
      <c r="T64" s="2">
        <f t="shared" si="11"/>
        <v>0</v>
      </c>
      <c r="U64" s="2">
        <v>0</v>
      </c>
      <c r="V64" s="2">
        <v>0</v>
      </c>
      <c r="W64" s="2">
        <v>0</v>
      </c>
      <c r="Y64" s="2">
        <f t="shared" si="21"/>
        <v>85</v>
      </c>
      <c r="Z64" s="2">
        <v>85</v>
      </c>
      <c r="AA64" s="2">
        <v>0</v>
      </c>
      <c r="AB64" s="2">
        <v>0</v>
      </c>
    </row>
    <row r="65" spans="1:28" ht="24.75" customHeight="1">
      <c r="A65" s="161" t="s">
        <v>37</v>
      </c>
      <c r="B65" s="188">
        <f t="shared" si="12"/>
        <v>91</v>
      </c>
      <c r="C65" s="175">
        <f t="shared" si="13"/>
        <v>0</v>
      </c>
      <c r="D65" s="176">
        <f t="shared" si="14"/>
        <v>0</v>
      </c>
      <c r="E65" s="177">
        <f t="shared" si="15"/>
        <v>91</v>
      </c>
      <c r="F65" s="188">
        <f t="shared" si="16"/>
        <v>0</v>
      </c>
      <c r="G65" s="255">
        <v>0</v>
      </c>
      <c r="H65" s="293">
        <v>0</v>
      </c>
      <c r="I65" s="256">
        <v>0</v>
      </c>
      <c r="J65" s="188">
        <f t="shared" si="17"/>
        <v>91</v>
      </c>
      <c r="K65" s="175">
        <f t="shared" si="18"/>
        <v>0</v>
      </c>
      <c r="L65" s="176">
        <f t="shared" si="19"/>
        <v>0</v>
      </c>
      <c r="M65" s="177">
        <f t="shared" si="20"/>
        <v>91</v>
      </c>
      <c r="O65" s="2">
        <f t="shared" si="10"/>
        <v>0</v>
      </c>
      <c r="P65" s="2">
        <v>0</v>
      </c>
      <c r="Q65" s="2">
        <v>0</v>
      </c>
      <c r="R65" s="2">
        <v>0</v>
      </c>
      <c r="T65" s="2">
        <f t="shared" si="11"/>
        <v>0</v>
      </c>
      <c r="U65" s="2">
        <v>0</v>
      </c>
      <c r="V65" s="2">
        <v>0</v>
      </c>
      <c r="W65" s="2">
        <v>0</v>
      </c>
      <c r="Y65" s="2">
        <f t="shared" si="21"/>
        <v>91</v>
      </c>
      <c r="Z65" s="2">
        <v>91</v>
      </c>
      <c r="AA65" s="2">
        <v>0</v>
      </c>
      <c r="AB65" s="2">
        <v>0</v>
      </c>
    </row>
    <row r="66" spans="1:28" ht="24.75" customHeight="1">
      <c r="A66" s="156" t="s">
        <v>38</v>
      </c>
      <c r="B66" s="189">
        <f t="shared" si="12"/>
        <v>29</v>
      </c>
      <c r="C66" s="178">
        <f t="shared" si="13"/>
        <v>0</v>
      </c>
      <c r="D66" s="179">
        <f t="shared" si="14"/>
        <v>0</v>
      </c>
      <c r="E66" s="180">
        <f t="shared" si="15"/>
        <v>29</v>
      </c>
      <c r="F66" s="189">
        <f t="shared" si="16"/>
        <v>0</v>
      </c>
      <c r="G66" s="259">
        <v>0</v>
      </c>
      <c r="H66" s="294">
        <v>0</v>
      </c>
      <c r="I66" s="260">
        <v>0</v>
      </c>
      <c r="J66" s="194">
        <f t="shared" si="17"/>
        <v>29</v>
      </c>
      <c r="K66" s="178">
        <f t="shared" si="18"/>
        <v>0</v>
      </c>
      <c r="L66" s="179">
        <f t="shared" si="19"/>
        <v>0</v>
      </c>
      <c r="M66" s="180">
        <f t="shared" si="20"/>
        <v>29</v>
      </c>
      <c r="O66" s="2">
        <f t="shared" si="10"/>
        <v>0</v>
      </c>
      <c r="P66" s="2">
        <v>0</v>
      </c>
      <c r="Q66" s="2">
        <v>0</v>
      </c>
      <c r="R66" s="2">
        <v>0</v>
      </c>
      <c r="T66" s="2">
        <f t="shared" si="11"/>
        <v>0</v>
      </c>
      <c r="U66" s="2">
        <v>0</v>
      </c>
      <c r="V66" s="2">
        <v>0</v>
      </c>
      <c r="W66" s="2">
        <v>0</v>
      </c>
      <c r="Y66" s="2">
        <f t="shared" si="21"/>
        <v>29</v>
      </c>
      <c r="Z66" s="2">
        <v>29</v>
      </c>
      <c r="AA66" s="2">
        <v>0</v>
      </c>
      <c r="AB66" s="2">
        <v>0</v>
      </c>
    </row>
    <row r="67" spans="1:28" ht="24.75" customHeight="1">
      <c r="A67" s="157" t="s">
        <v>39</v>
      </c>
      <c r="B67" s="190">
        <f t="shared" si="12"/>
        <v>83</v>
      </c>
      <c r="C67" s="181">
        <f t="shared" si="13"/>
        <v>83</v>
      </c>
      <c r="D67" s="182">
        <f t="shared" si="14"/>
        <v>0</v>
      </c>
      <c r="E67" s="183">
        <f t="shared" si="15"/>
        <v>0</v>
      </c>
      <c r="F67" s="190">
        <f t="shared" si="16"/>
        <v>0</v>
      </c>
      <c r="G67" s="263">
        <v>0</v>
      </c>
      <c r="H67" s="295">
        <v>0</v>
      </c>
      <c r="I67" s="264">
        <v>0</v>
      </c>
      <c r="J67" s="190">
        <f t="shared" si="17"/>
        <v>83</v>
      </c>
      <c r="K67" s="181">
        <f t="shared" si="18"/>
        <v>83</v>
      </c>
      <c r="L67" s="182">
        <f t="shared" si="19"/>
        <v>0</v>
      </c>
      <c r="M67" s="183">
        <f t="shared" si="20"/>
        <v>0</v>
      </c>
      <c r="O67" s="2">
        <f t="shared" si="10"/>
        <v>83</v>
      </c>
      <c r="P67" s="2">
        <v>23</v>
      </c>
      <c r="Q67" s="2">
        <v>0</v>
      </c>
      <c r="R67" s="2">
        <v>60</v>
      </c>
      <c r="T67" s="2">
        <f t="shared" si="11"/>
        <v>0</v>
      </c>
      <c r="U67" s="2">
        <v>0</v>
      </c>
      <c r="V67" s="2">
        <v>0</v>
      </c>
      <c r="W67" s="2">
        <v>0</v>
      </c>
      <c r="Y67" s="2">
        <f t="shared" si="21"/>
        <v>0</v>
      </c>
      <c r="Z67" s="2">
        <v>0</v>
      </c>
      <c r="AA67" s="2">
        <v>0</v>
      </c>
      <c r="AB67" s="2">
        <v>0</v>
      </c>
    </row>
    <row r="68" spans="1:28" ht="24.75" customHeight="1">
      <c r="A68" s="155" t="s">
        <v>40</v>
      </c>
      <c r="B68" s="188">
        <f t="shared" si="12"/>
        <v>21</v>
      </c>
      <c r="C68" s="175">
        <f t="shared" si="13"/>
        <v>12</v>
      </c>
      <c r="D68" s="176">
        <f t="shared" si="14"/>
        <v>9</v>
      </c>
      <c r="E68" s="177">
        <f t="shared" si="15"/>
        <v>0</v>
      </c>
      <c r="F68" s="188">
        <f t="shared" si="16"/>
        <v>473</v>
      </c>
      <c r="G68" s="255">
        <v>0</v>
      </c>
      <c r="H68" s="293">
        <v>473</v>
      </c>
      <c r="I68" s="256">
        <v>0</v>
      </c>
      <c r="J68" s="188">
        <f t="shared" si="17"/>
        <v>494</v>
      </c>
      <c r="K68" s="175">
        <f t="shared" si="18"/>
        <v>12</v>
      </c>
      <c r="L68" s="176">
        <f t="shared" si="19"/>
        <v>482</v>
      </c>
      <c r="M68" s="177">
        <f t="shared" si="20"/>
        <v>0</v>
      </c>
      <c r="O68" s="2">
        <f t="shared" si="10"/>
        <v>12</v>
      </c>
      <c r="P68" s="2">
        <v>12</v>
      </c>
      <c r="Q68" s="2">
        <v>0</v>
      </c>
      <c r="R68" s="2">
        <v>0</v>
      </c>
      <c r="T68" s="2">
        <f t="shared" si="11"/>
        <v>9</v>
      </c>
      <c r="U68" s="2">
        <v>0</v>
      </c>
      <c r="V68" s="2">
        <v>0</v>
      </c>
      <c r="W68" s="2">
        <v>9</v>
      </c>
      <c r="Y68" s="2">
        <f t="shared" si="21"/>
        <v>0</v>
      </c>
      <c r="Z68" s="2">
        <v>0</v>
      </c>
      <c r="AA68" s="2">
        <v>0</v>
      </c>
      <c r="AB68" s="2">
        <v>0</v>
      </c>
    </row>
    <row r="69" spans="1:28" ht="24.75" customHeight="1">
      <c r="A69" s="155" t="s">
        <v>17</v>
      </c>
      <c r="B69" s="188">
        <f t="shared" si="12"/>
        <v>2</v>
      </c>
      <c r="C69" s="175">
        <f t="shared" si="13"/>
        <v>2</v>
      </c>
      <c r="D69" s="176">
        <f t="shared" si="14"/>
        <v>0</v>
      </c>
      <c r="E69" s="177">
        <f t="shared" si="15"/>
        <v>0</v>
      </c>
      <c r="F69" s="188">
        <f t="shared" si="16"/>
        <v>0</v>
      </c>
      <c r="G69" s="255">
        <v>0</v>
      </c>
      <c r="H69" s="293">
        <v>0</v>
      </c>
      <c r="I69" s="256">
        <v>0</v>
      </c>
      <c r="J69" s="188">
        <f t="shared" si="17"/>
        <v>2</v>
      </c>
      <c r="K69" s="175">
        <f t="shared" si="18"/>
        <v>2</v>
      </c>
      <c r="L69" s="176">
        <f t="shared" si="19"/>
        <v>0</v>
      </c>
      <c r="M69" s="177">
        <f t="shared" si="20"/>
        <v>0</v>
      </c>
      <c r="O69" s="2">
        <f t="shared" si="10"/>
        <v>2</v>
      </c>
      <c r="P69" s="2">
        <v>2</v>
      </c>
      <c r="Q69" s="2">
        <v>0</v>
      </c>
      <c r="R69" s="2">
        <v>0</v>
      </c>
      <c r="T69" s="2">
        <f t="shared" si="11"/>
        <v>0</v>
      </c>
      <c r="U69" s="2">
        <v>0</v>
      </c>
      <c r="V69" s="2">
        <v>0</v>
      </c>
      <c r="W69" s="2">
        <v>0</v>
      </c>
      <c r="Y69" s="2">
        <f t="shared" si="21"/>
        <v>0</v>
      </c>
      <c r="Z69" s="2">
        <v>0</v>
      </c>
      <c r="AA69" s="2">
        <v>0</v>
      </c>
      <c r="AB69" s="2">
        <v>0</v>
      </c>
    </row>
    <row r="70" spans="1:28" ht="24.75" customHeight="1">
      <c r="A70" s="155" t="s">
        <v>18</v>
      </c>
      <c r="B70" s="188">
        <f t="shared" si="12"/>
        <v>1</v>
      </c>
      <c r="C70" s="175">
        <f t="shared" si="13"/>
        <v>1</v>
      </c>
      <c r="D70" s="176">
        <f t="shared" si="14"/>
        <v>0</v>
      </c>
      <c r="E70" s="177">
        <f t="shared" si="15"/>
        <v>0</v>
      </c>
      <c r="F70" s="188">
        <f t="shared" si="16"/>
        <v>0</v>
      </c>
      <c r="G70" s="255">
        <v>0</v>
      </c>
      <c r="H70" s="293">
        <v>0</v>
      </c>
      <c r="I70" s="256">
        <v>0</v>
      </c>
      <c r="J70" s="188">
        <f t="shared" si="17"/>
        <v>1</v>
      </c>
      <c r="K70" s="175">
        <f t="shared" si="18"/>
        <v>1</v>
      </c>
      <c r="L70" s="176">
        <f t="shared" si="19"/>
        <v>0</v>
      </c>
      <c r="M70" s="177">
        <f t="shared" si="20"/>
        <v>0</v>
      </c>
      <c r="O70" s="2">
        <f t="shared" si="10"/>
        <v>1</v>
      </c>
      <c r="P70" s="2">
        <v>1</v>
      </c>
      <c r="Q70" s="2">
        <v>0</v>
      </c>
      <c r="R70" s="2">
        <v>0</v>
      </c>
      <c r="T70" s="2">
        <f t="shared" si="11"/>
        <v>0</v>
      </c>
      <c r="U70" s="2">
        <v>0</v>
      </c>
      <c r="V70" s="2">
        <v>0</v>
      </c>
      <c r="W70" s="2">
        <v>0</v>
      </c>
      <c r="Y70" s="2">
        <f t="shared" si="21"/>
        <v>0</v>
      </c>
      <c r="Z70" s="2">
        <v>0</v>
      </c>
      <c r="AA70" s="2">
        <v>0</v>
      </c>
      <c r="AB70" s="2">
        <v>0</v>
      </c>
    </row>
    <row r="71" spans="1:28" ht="24.75" customHeight="1">
      <c r="A71" s="156" t="s">
        <v>19</v>
      </c>
      <c r="B71" s="189">
        <f t="shared" si="12"/>
        <v>1</v>
      </c>
      <c r="C71" s="178">
        <f t="shared" si="13"/>
        <v>0</v>
      </c>
      <c r="D71" s="179">
        <f t="shared" si="14"/>
        <v>0</v>
      </c>
      <c r="E71" s="180">
        <f t="shared" si="15"/>
        <v>1</v>
      </c>
      <c r="F71" s="189">
        <f t="shared" si="16"/>
        <v>0</v>
      </c>
      <c r="G71" s="259">
        <v>0</v>
      </c>
      <c r="H71" s="294">
        <v>0</v>
      </c>
      <c r="I71" s="260">
        <v>0</v>
      </c>
      <c r="J71" s="189">
        <f t="shared" si="17"/>
        <v>1</v>
      </c>
      <c r="K71" s="178">
        <f t="shared" si="18"/>
        <v>0</v>
      </c>
      <c r="L71" s="179">
        <f t="shared" si="19"/>
        <v>0</v>
      </c>
      <c r="M71" s="180">
        <f t="shared" si="20"/>
        <v>1</v>
      </c>
      <c r="O71" s="2">
        <f>SUM(P71:R71)</f>
        <v>0</v>
      </c>
      <c r="P71" s="2">
        <v>0</v>
      </c>
      <c r="Q71" s="2">
        <v>0</v>
      </c>
      <c r="R71" s="2">
        <v>0</v>
      </c>
      <c r="T71" s="2">
        <f>SUM(U71:W71)</f>
        <v>0</v>
      </c>
      <c r="U71" s="2">
        <v>0</v>
      </c>
      <c r="V71" s="2">
        <v>0</v>
      </c>
      <c r="W71" s="2">
        <v>0</v>
      </c>
      <c r="Y71" s="2">
        <f t="shared" si="21"/>
        <v>1</v>
      </c>
      <c r="Z71" s="2">
        <v>0</v>
      </c>
      <c r="AA71" s="2">
        <v>0</v>
      </c>
      <c r="AB71" s="2">
        <v>1</v>
      </c>
    </row>
    <row r="72" spans="1:28" ht="24.75" customHeight="1" thickBot="1">
      <c r="A72" s="155" t="s">
        <v>20</v>
      </c>
      <c r="B72" s="188">
        <f t="shared" si="12"/>
        <v>18</v>
      </c>
      <c r="C72" s="175">
        <f t="shared" si="13"/>
        <v>0</v>
      </c>
      <c r="D72" s="176">
        <f t="shared" si="14"/>
        <v>0</v>
      </c>
      <c r="E72" s="177">
        <f t="shared" si="15"/>
        <v>18</v>
      </c>
      <c r="F72" s="188">
        <f t="shared" si="16"/>
        <v>0</v>
      </c>
      <c r="G72" s="255">
        <v>0</v>
      </c>
      <c r="H72" s="293">
        <v>0</v>
      </c>
      <c r="I72" s="256">
        <v>0</v>
      </c>
      <c r="J72" s="188">
        <f t="shared" si="17"/>
        <v>18</v>
      </c>
      <c r="K72" s="175">
        <f t="shared" si="18"/>
        <v>0</v>
      </c>
      <c r="L72" s="176">
        <f t="shared" si="19"/>
        <v>0</v>
      </c>
      <c r="M72" s="177">
        <f t="shared" si="20"/>
        <v>18</v>
      </c>
      <c r="O72" s="2">
        <f>SUM(P72:R72)</f>
        <v>0</v>
      </c>
      <c r="P72" s="2">
        <v>0</v>
      </c>
      <c r="Q72" s="2">
        <v>0</v>
      </c>
      <c r="R72" s="2">
        <v>0</v>
      </c>
      <c r="T72" s="2">
        <f>SUM(U72:W72)</f>
        <v>0</v>
      </c>
      <c r="U72" s="2">
        <v>0</v>
      </c>
      <c r="V72" s="2">
        <v>0</v>
      </c>
      <c r="W72" s="2">
        <v>0</v>
      </c>
      <c r="Y72" s="2">
        <f t="shared" si="21"/>
        <v>18</v>
      </c>
      <c r="Z72" s="2">
        <v>18</v>
      </c>
      <c r="AA72" s="2">
        <v>0</v>
      </c>
      <c r="AB72" s="2">
        <v>0</v>
      </c>
    </row>
    <row r="73" spans="1:13" ht="30" customHeight="1">
      <c r="A73" s="204" t="s">
        <v>14</v>
      </c>
      <c r="B73" s="187">
        <f>SUM(B6:B40)</f>
        <v>20236</v>
      </c>
      <c r="C73" s="172">
        <f aca="true" t="shared" si="22" ref="C73:M73">SUM(C6:C40)</f>
        <v>1333</v>
      </c>
      <c r="D73" s="173">
        <f t="shared" si="22"/>
        <v>583</v>
      </c>
      <c r="E73" s="174">
        <f t="shared" si="22"/>
        <v>18320</v>
      </c>
      <c r="F73" s="187">
        <f t="shared" si="22"/>
        <v>3471.2</v>
      </c>
      <c r="G73" s="172">
        <f t="shared" si="22"/>
        <v>0</v>
      </c>
      <c r="H73" s="173">
        <f t="shared" si="22"/>
        <v>0</v>
      </c>
      <c r="I73" s="174">
        <f t="shared" si="22"/>
        <v>3471.2</v>
      </c>
      <c r="J73" s="187">
        <f t="shared" si="22"/>
        <v>23707.2</v>
      </c>
      <c r="K73" s="172">
        <f t="shared" si="22"/>
        <v>1333</v>
      </c>
      <c r="L73" s="173">
        <f>SUM(L6:L40)</f>
        <v>583</v>
      </c>
      <c r="M73" s="174">
        <f t="shared" si="22"/>
        <v>21791.2</v>
      </c>
    </row>
    <row r="74" spans="1:13" ht="30" customHeight="1">
      <c r="A74" s="205" t="s">
        <v>15</v>
      </c>
      <c r="B74" s="188">
        <f>SUM(B47:B72)</f>
        <v>3864</v>
      </c>
      <c r="C74" s="175">
        <f aca="true" t="shared" si="23" ref="C74:M74">SUM(C47:C72)</f>
        <v>359</v>
      </c>
      <c r="D74" s="176">
        <f t="shared" si="23"/>
        <v>93</v>
      </c>
      <c r="E74" s="177">
        <f t="shared" si="23"/>
        <v>3412</v>
      </c>
      <c r="F74" s="188">
        <f t="shared" si="23"/>
        <v>475</v>
      </c>
      <c r="G74" s="175">
        <f t="shared" si="23"/>
        <v>0</v>
      </c>
      <c r="H74" s="176">
        <f t="shared" si="23"/>
        <v>473</v>
      </c>
      <c r="I74" s="177">
        <f t="shared" si="23"/>
        <v>2</v>
      </c>
      <c r="J74" s="188">
        <f t="shared" si="23"/>
        <v>4339</v>
      </c>
      <c r="K74" s="175">
        <f t="shared" si="23"/>
        <v>359</v>
      </c>
      <c r="L74" s="176">
        <f t="shared" si="23"/>
        <v>566</v>
      </c>
      <c r="M74" s="177">
        <f t="shared" si="23"/>
        <v>3414</v>
      </c>
    </row>
    <row r="75" spans="1:28" ht="30" customHeight="1" thickBot="1">
      <c r="A75" s="206" t="s">
        <v>16</v>
      </c>
      <c r="B75" s="191">
        <f>SUM(B73:B74)</f>
        <v>24100</v>
      </c>
      <c r="C75" s="184">
        <f aca="true" t="shared" si="24" ref="C75:M75">SUM(C73:C74)</f>
        <v>1692</v>
      </c>
      <c r="D75" s="185">
        <f t="shared" si="24"/>
        <v>676</v>
      </c>
      <c r="E75" s="186">
        <f t="shared" si="24"/>
        <v>21732</v>
      </c>
      <c r="F75" s="191">
        <f t="shared" si="24"/>
        <v>3946.2</v>
      </c>
      <c r="G75" s="184">
        <f t="shared" si="24"/>
        <v>0</v>
      </c>
      <c r="H75" s="185">
        <f t="shared" si="24"/>
        <v>473</v>
      </c>
      <c r="I75" s="186">
        <f t="shared" si="24"/>
        <v>3473.2</v>
      </c>
      <c r="J75" s="191">
        <f t="shared" si="24"/>
        <v>28046.2</v>
      </c>
      <c r="K75" s="184">
        <f t="shared" si="24"/>
        <v>1692</v>
      </c>
      <c r="L75" s="185">
        <f t="shared" si="24"/>
        <v>1149</v>
      </c>
      <c r="M75" s="186">
        <f t="shared" si="24"/>
        <v>25205.2</v>
      </c>
      <c r="O75" s="2">
        <f>SUM(P75:R75)</f>
        <v>1692</v>
      </c>
      <c r="P75" s="2">
        <f>SUM(P6:P72)</f>
        <v>1459</v>
      </c>
      <c r="Q75" s="2">
        <f>SUM(Q6:Q72)</f>
        <v>20</v>
      </c>
      <c r="R75" s="2">
        <f>SUM(R6:R72)</f>
        <v>213</v>
      </c>
      <c r="T75" s="2">
        <f>SUM(U75:W75)</f>
        <v>676</v>
      </c>
      <c r="U75" s="2">
        <f>SUM(U6:U72)</f>
        <v>0</v>
      </c>
      <c r="V75" s="2">
        <f>SUM(V6:V72)</f>
        <v>0</v>
      </c>
      <c r="W75" s="2">
        <f>SUM(W6:W72)</f>
        <v>676</v>
      </c>
      <c r="Y75" s="2">
        <f>SUM(Z75:AB75)</f>
        <v>21732</v>
      </c>
      <c r="Z75" s="2">
        <f>SUM(Z6:Z72)</f>
        <v>19431</v>
      </c>
      <c r="AA75" s="2">
        <f>SUM(AA6:AA72)</f>
        <v>0</v>
      </c>
      <c r="AB75" s="2">
        <f>SUM(AB6:AB72)</f>
        <v>2301</v>
      </c>
    </row>
    <row r="76" spans="1:13" ht="20.25" customHeight="1">
      <c r="A76" s="455" t="s">
        <v>373</v>
      </c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</row>
  </sheetData>
  <mergeCells count="14">
    <mergeCell ref="A41:M41"/>
    <mergeCell ref="A76:M76"/>
    <mergeCell ref="M4:M5"/>
    <mergeCell ref="A3:A5"/>
    <mergeCell ref="E4:E5"/>
    <mergeCell ref="I4:I5"/>
    <mergeCell ref="F3:I3"/>
    <mergeCell ref="B3:E3"/>
    <mergeCell ref="M45:M46"/>
    <mergeCell ref="A44:A46"/>
    <mergeCell ref="B44:E44"/>
    <mergeCell ref="F44:I44"/>
    <mergeCell ref="E45:E46"/>
    <mergeCell ref="I45:I46"/>
  </mergeCells>
  <printOptions horizontalCentered="1"/>
  <pageMargins left="0.5905511811023623" right="0.5905511811023623" top="0.5905511811023623" bottom="0.5905511811023623" header="0.3937007874015748" footer="0.3937007874015748"/>
  <pageSetup firstPageNumber="13" useFirstPageNumber="1" fitToHeight="2" horizontalDpi="600" verticalDpi="600" orientation="portrait" pageOrder="overThenDown" paperSize="9" scale="80" r:id="rId1"/>
  <headerFooter alignWithMargins="0">
    <oddFooter>&amp;C&amp;P</oddFooter>
  </headerFooter>
  <rowBreaks count="1" manualBreakCount="1">
    <brk id="4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G71"/>
  <sheetViews>
    <sheetView tabSelected="1" view="pageBreakPreview" zoomScale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5"/>
  <cols>
    <col min="1" max="1" width="10.19921875" style="165" customWidth="1"/>
    <col min="2" max="2" width="9.59765625" style="165" customWidth="1"/>
    <col min="3" max="3" width="6.59765625" style="165" customWidth="1"/>
    <col min="4" max="4" width="22.59765625" style="165" customWidth="1"/>
    <col min="5" max="5" width="9.09765625" style="165" customWidth="1"/>
    <col min="6" max="6" width="6.59765625" style="165" customWidth="1"/>
    <col min="7" max="7" width="33.59765625" style="165" customWidth="1"/>
    <col min="8" max="16384" width="9" style="165" customWidth="1"/>
  </cols>
  <sheetData>
    <row r="1" ht="17.25">
      <c r="A1" s="299" t="s">
        <v>348</v>
      </c>
    </row>
    <row r="2" ht="14.25" thickBot="1"/>
    <row r="3" spans="1:7" ht="13.5">
      <c r="A3" s="464" t="s">
        <v>183</v>
      </c>
      <c r="B3" s="459" t="s">
        <v>184</v>
      </c>
      <c r="C3" s="457"/>
      <c r="D3" s="460"/>
      <c r="E3" s="459" t="s">
        <v>185</v>
      </c>
      <c r="F3" s="457"/>
      <c r="G3" s="460"/>
    </row>
    <row r="4" spans="1:7" ht="14.25" thickBot="1">
      <c r="A4" s="465"/>
      <c r="B4" s="221" t="s">
        <v>186</v>
      </c>
      <c r="C4" s="300" t="s">
        <v>187</v>
      </c>
      <c r="D4" s="301" t="s">
        <v>188</v>
      </c>
      <c r="E4" s="221" t="s">
        <v>186</v>
      </c>
      <c r="F4" s="300" t="s">
        <v>187</v>
      </c>
      <c r="G4" s="301" t="s">
        <v>188</v>
      </c>
    </row>
    <row r="5" spans="1:7" ht="30" customHeight="1">
      <c r="A5" s="208" t="s">
        <v>148</v>
      </c>
      <c r="B5" s="209" t="s">
        <v>189</v>
      </c>
      <c r="C5" s="302" t="s">
        <v>189</v>
      </c>
      <c r="D5" s="303" t="s">
        <v>189</v>
      </c>
      <c r="E5" s="210" t="s">
        <v>149</v>
      </c>
      <c r="F5" s="304">
        <v>4</v>
      </c>
      <c r="G5" s="305" t="s">
        <v>313</v>
      </c>
    </row>
    <row r="6" spans="1:7" ht="56.25" customHeight="1">
      <c r="A6" s="162" t="s">
        <v>150</v>
      </c>
      <c r="B6" s="163" t="s">
        <v>189</v>
      </c>
      <c r="C6" s="306" t="s">
        <v>151</v>
      </c>
      <c r="D6" s="307" t="s">
        <v>189</v>
      </c>
      <c r="E6" s="164" t="s">
        <v>149</v>
      </c>
      <c r="F6" s="308">
        <v>9</v>
      </c>
      <c r="G6" s="309" t="s">
        <v>314</v>
      </c>
    </row>
    <row r="7" spans="1:7" ht="42.75" customHeight="1">
      <c r="A7" s="162" t="s">
        <v>152</v>
      </c>
      <c r="B7" s="163" t="s">
        <v>189</v>
      </c>
      <c r="C7" s="306" t="s">
        <v>151</v>
      </c>
      <c r="D7" s="307" t="s">
        <v>189</v>
      </c>
      <c r="E7" s="164" t="s">
        <v>149</v>
      </c>
      <c r="F7" s="308">
        <v>8</v>
      </c>
      <c r="G7" s="309" t="s">
        <v>315</v>
      </c>
    </row>
    <row r="8" spans="1:7" ht="59.25" customHeight="1">
      <c r="A8" s="162" t="s">
        <v>153</v>
      </c>
      <c r="B8" s="163" t="s">
        <v>189</v>
      </c>
      <c r="C8" s="306" t="s">
        <v>151</v>
      </c>
      <c r="D8" s="307" t="s">
        <v>189</v>
      </c>
      <c r="E8" s="164" t="s">
        <v>149</v>
      </c>
      <c r="F8" s="308">
        <v>7</v>
      </c>
      <c r="G8" s="309" t="s">
        <v>316</v>
      </c>
    </row>
    <row r="9" spans="1:7" ht="29.25" customHeight="1">
      <c r="A9" s="466" t="s">
        <v>154</v>
      </c>
      <c r="B9" s="366" t="s">
        <v>149</v>
      </c>
      <c r="C9" s="367">
        <v>3</v>
      </c>
      <c r="D9" s="368" t="s">
        <v>317</v>
      </c>
      <c r="E9" s="468" t="s">
        <v>149</v>
      </c>
      <c r="F9" s="470">
        <v>3</v>
      </c>
      <c r="G9" s="461" t="s">
        <v>317</v>
      </c>
    </row>
    <row r="10" spans="1:7" ht="13.5">
      <c r="A10" s="467"/>
      <c r="B10" s="210" t="s">
        <v>318</v>
      </c>
      <c r="C10" s="304">
        <v>1</v>
      </c>
      <c r="D10" s="305" t="s">
        <v>319</v>
      </c>
      <c r="E10" s="469"/>
      <c r="F10" s="471"/>
      <c r="G10" s="462"/>
    </row>
    <row r="11" spans="1:7" ht="30" customHeight="1">
      <c r="A11" s="162" t="s">
        <v>155</v>
      </c>
      <c r="B11" s="164" t="s">
        <v>149</v>
      </c>
      <c r="C11" s="308">
        <v>1</v>
      </c>
      <c r="D11" s="309" t="s">
        <v>286</v>
      </c>
      <c r="E11" s="164" t="s">
        <v>149</v>
      </c>
      <c r="F11" s="308">
        <v>4</v>
      </c>
      <c r="G11" s="309" t="s">
        <v>320</v>
      </c>
    </row>
    <row r="12" spans="1:7" ht="57" customHeight="1">
      <c r="A12" s="162" t="s">
        <v>156</v>
      </c>
      <c r="B12" s="164" t="s">
        <v>149</v>
      </c>
      <c r="C12" s="308">
        <v>3</v>
      </c>
      <c r="D12" s="309" t="s">
        <v>321</v>
      </c>
      <c r="E12" s="164" t="s">
        <v>149</v>
      </c>
      <c r="F12" s="308">
        <v>8</v>
      </c>
      <c r="G12" s="309" t="s">
        <v>322</v>
      </c>
    </row>
    <row r="13" spans="1:7" ht="56.25" customHeight="1">
      <c r="A13" s="162" t="s">
        <v>157</v>
      </c>
      <c r="B13" s="163" t="s">
        <v>189</v>
      </c>
      <c r="C13" s="306" t="s">
        <v>151</v>
      </c>
      <c r="D13" s="307" t="s">
        <v>189</v>
      </c>
      <c r="E13" s="164" t="s">
        <v>149</v>
      </c>
      <c r="F13" s="308">
        <v>7</v>
      </c>
      <c r="G13" s="309" t="s">
        <v>392</v>
      </c>
    </row>
    <row r="14" spans="1:7" ht="63" customHeight="1">
      <c r="A14" s="162" t="s">
        <v>158</v>
      </c>
      <c r="B14" s="163" t="s">
        <v>189</v>
      </c>
      <c r="C14" s="306" t="s">
        <v>151</v>
      </c>
      <c r="D14" s="307" t="s">
        <v>189</v>
      </c>
      <c r="E14" s="164" t="s">
        <v>149</v>
      </c>
      <c r="F14" s="308">
        <v>11</v>
      </c>
      <c r="G14" s="309" t="s">
        <v>323</v>
      </c>
    </row>
    <row r="15" spans="1:7" ht="13.5">
      <c r="A15" s="162" t="s">
        <v>159</v>
      </c>
      <c r="B15" s="163" t="s">
        <v>189</v>
      </c>
      <c r="C15" s="306" t="s">
        <v>151</v>
      </c>
      <c r="D15" s="307" t="s">
        <v>189</v>
      </c>
      <c r="E15" s="164" t="s">
        <v>149</v>
      </c>
      <c r="F15" s="308">
        <v>2</v>
      </c>
      <c r="G15" s="309" t="s">
        <v>324</v>
      </c>
    </row>
    <row r="16" spans="1:7" ht="13.5">
      <c r="A16" s="162" t="s">
        <v>160</v>
      </c>
      <c r="B16" s="164" t="s">
        <v>149</v>
      </c>
      <c r="C16" s="308">
        <v>2</v>
      </c>
      <c r="D16" s="309" t="s">
        <v>325</v>
      </c>
      <c r="E16" s="164" t="s">
        <v>149</v>
      </c>
      <c r="F16" s="308">
        <v>2</v>
      </c>
      <c r="G16" s="309" t="s">
        <v>325</v>
      </c>
    </row>
    <row r="17" spans="1:7" ht="57" customHeight="1">
      <c r="A17" s="162" t="s">
        <v>161</v>
      </c>
      <c r="B17" s="164" t="s">
        <v>149</v>
      </c>
      <c r="C17" s="308">
        <v>5</v>
      </c>
      <c r="D17" s="309" t="s">
        <v>326</v>
      </c>
      <c r="E17" s="164" t="s">
        <v>149</v>
      </c>
      <c r="F17" s="308">
        <v>8</v>
      </c>
      <c r="G17" s="309" t="s">
        <v>327</v>
      </c>
    </row>
    <row r="18" spans="1:7" ht="29.25" customHeight="1">
      <c r="A18" s="162" t="s">
        <v>162</v>
      </c>
      <c r="B18" s="163" t="s">
        <v>189</v>
      </c>
      <c r="C18" s="306" t="s">
        <v>151</v>
      </c>
      <c r="D18" s="307" t="s">
        <v>189</v>
      </c>
      <c r="E18" s="164" t="s">
        <v>149</v>
      </c>
      <c r="F18" s="308">
        <v>3</v>
      </c>
      <c r="G18" s="309" t="s">
        <v>328</v>
      </c>
    </row>
    <row r="19" spans="1:7" ht="32.25" customHeight="1">
      <c r="A19" s="162" t="s">
        <v>163</v>
      </c>
      <c r="B19" s="164" t="s">
        <v>149</v>
      </c>
      <c r="C19" s="308">
        <v>2</v>
      </c>
      <c r="D19" s="309" t="s">
        <v>329</v>
      </c>
      <c r="E19" s="164" t="s">
        <v>149</v>
      </c>
      <c r="F19" s="308">
        <v>3</v>
      </c>
      <c r="G19" s="309" t="s">
        <v>330</v>
      </c>
    </row>
    <row r="20" spans="1:7" ht="32.25" customHeight="1">
      <c r="A20" s="208" t="s">
        <v>164</v>
      </c>
      <c r="B20" s="223" t="s">
        <v>189</v>
      </c>
      <c r="C20" s="302" t="s">
        <v>151</v>
      </c>
      <c r="D20" s="310" t="s">
        <v>189</v>
      </c>
      <c r="E20" s="210" t="s">
        <v>149</v>
      </c>
      <c r="F20" s="304">
        <v>5</v>
      </c>
      <c r="G20" s="305" t="s">
        <v>331</v>
      </c>
    </row>
    <row r="21" spans="1:7" ht="35.25" customHeight="1">
      <c r="A21" s="162" t="s">
        <v>165</v>
      </c>
      <c r="B21" s="220" t="s">
        <v>149</v>
      </c>
      <c r="C21" s="308">
        <v>1</v>
      </c>
      <c r="D21" s="311" t="s">
        <v>284</v>
      </c>
      <c r="E21" s="164" t="s">
        <v>149</v>
      </c>
      <c r="F21" s="308">
        <v>5</v>
      </c>
      <c r="G21" s="309" t="s">
        <v>332</v>
      </c>
    </row>
    <row r="22" spans="1:7" ht="13.5">
      <c r="A22" s="162" t="s">
        <v>166</v>
      </c>
      <c r="B22" s="220" t="s">
        <v>149</v>
      </c>
      <c r="C22" s="308">
        <v>2</v>
      </c>
      <c r="D22" s="311" t="s">
        <v>333</v>
      </c>
      <c r="E22" s="164" t="s">
        <v>149</v>
      </c>
      <c r="F22" s="308">
        <v>2</v>
      </c>
      <c r="G22" s="309" t="s">
        <v>333</v>
      </c>
    </row>
    <row r="23" spans="1:7" ht="29.25" customHeight="1">
      <c r="A23" s="162" t="s">
        <v>167</v>
      </c>
      <c r="B23" s="219" t="s">
        <v>189</v>
      </c>
      <c r="C23" s="306" t="s">
        <v>151</v>
      </c>
      <c r="D23" s="312" t="s">
        <v>189</v>
      </c>
      <c r="E23" s="164" t="s">
        <v>149</v>
      </c>
      <c r="F23" s="308">
        <v>3</v>
      </c>
      <c r="G23" s="309" t="s">
        <v>334</v>
      </c>
    </row>
    <row r="24" spans="1:7" ht="29.25" customHeight="1">
      <c r="A24" s="162" t="s">
        <v>168</v>
      </c>
      <c r="B24" s="219" t="s">
        <v>189</v>
      </c>
      <c r="C24" s="306" t="s">
        <v>151</v>
      </c>
      <c r="D24" s="312" t="s">
        <v>189</v>
      </c>
      <c r="E24" s="164" t="s">
        <v>149</v>
      </c>
      <c r="F24" s="308">
        <v>3</v>
      </c>
      <c r="G24" s="309" t="s">
        <v>404</v>
      </c>
    </row>
    <row r="25" spans="1:7" ht="42.75" customHeight="1">
      <c r="A25" s="162" t="s">
        <v>169</v>
      </c>
      <c r="B25" s="219" t="s">
        <v>189</v>
      </c>
      <c r="C25" s="306" t="s">
        <v>151</v>
      </c>
      <c r="D25" s="312" t="s">
        <v>393</v>
      </c>
      <c r="E25" s="164" t="s">
        <v>149</v>
      </c>
      <c r="F25" s="308">
        <v>6</v>
      </c>
      <c r="G25" s="309" t="s">
        <v>335</v>
      </c>
    </row>
    <row r="26" spans="1:7" ht="57" customHeight="1">
      <c r="A26" s="208" t="s">
        <v>170</v>
      </c>
      <c r="B26" s="224" t="s">
        <v>287</v>
      </c>
      <c r="C26" s="304">
        <v>3</v>
      </c>
      <c r="D26" s="313" t="s">
        <v>336</v>
      </c>
      <c r="E26" s="210" t="s">
        <v>149</v>
      </c>
      <c r="F26" s="304">
        <v>6</v>
      </c>
      <c r="G26" s="305" t="s">
        <v>337</v>
      </c>
    </row>
    <row r="27" spans="1:7" ht="30.75" customHeight="1">
      <c r="A27" s="162" t="s">
        <v>171</v>
      </c>
      <c r="B27" s="220" t="s">
        <v>149</v>
      </c>
      <c r="C27" s="308">
        <v>2</v>
      </c>
      <c r="D27" s="311" t="s">
        <v>338</v>
      </c>
      <c r="E27" s="164" t="s">
        <v>149</v>
      </c>
      <c r="F27" s="308">
        <v>5</v>
      </c>
      <c r="G27" s="309" t="s">
        <v>339</v>
      </c>
    </row>
    <row r="28" spans="1:7" ht="13.5">
      <c r="A28" s="162" t="s">
        <v>172</v>
      </c>
      <c r="B28" s="220" t="s">
        <v>149</v>
      </c>
      <c r="C28" s="308">
        <v>1</v>
      </c>
      <c r="D28" s="311" t="s">
        <v>267</v>
      </c>
      <c r="E28" s="164" t="s">
        <v>287</v>
      </c>
      <c r="F28" s="308">
        <v>1</v>
      </c>
      <c r="G28" s="309" t="s">
        <v>288</v>
      </c>
    </row>
    <row r="29" spans="1:7" ht="13.5">
      <c r="A29" s="162" t="s">
        <v>173</v>
      </c>
      <c r="B29" s="220" t="s">
        <v>149</v>
      </c>
      <c r="C29" s="308">
        <v>1</v>
      </c>
      <c r="D29" s="311" t="s">
        <v>268</v>
      </c>
      <c r="E29" s="164" t="s">
        <v>287</v>
      </c>
      <c r="F29" s="308">
        <v>1</v>
      </c>
      <c r="G29" s="309" t="s">
        <v>289</v>
      </c>
    </row>
    <row r="30" spans="1:7" ht="14.25" thickBot="1">
      <c r="A30" s="166" t="s">
        <v>174</v>
      </c>
      <c r="B30" s="222" t="s">
        <v>149</v>
      </c>
      <c r="C30" s="314">
        <v>1</v>
      </c>
      <c r="D30" s="315" t="s">
        <v>269</v>
      </c>
      <c r="E30" s="218" t="s">
        <v>287</v>
      </c>
      <c r="F30" s="314">
        <v>1</v>
      </c>
      <c r="G30" s="316" t="s">
        <v>290</v>
      </c>
    </row>
    <row r="31" ht="17.25">
      <c r="A31" s="299" t="s">
        <v>349</v>
      </c>
    </row>
    <row r="32" ht="14.25" thickBot="1"/>
    <row r="33" spans="1:7" ht="13.5">
      <c r="A33" s="464" t="s">
        <v>183</v>
      </c>
      <c r="B33" s="456" t="s">
        <v>184</v>
      </c>
      <c r="C33" s="457"/>
      <c r="D33" s="458"/>
      <c r="E33" s="459" t="s">
        <v>185</v>
      </c>
      <c r="F33" s="457"/>
      <c r="G33" s="460"/>
    </row>
    <row r="34" spans="1:7" ht="14.25" thickBot="1">
      <c r="A34" s="465"/>
      <c r="B34" s="317" t="s">
        <v>186</v>
      </c>
      <c r="C34" s="300" t="s">
        <v>187</v>
      </c>
      <c r="D34" s="318" t="s">
        <v>188</v>
      </c>
      <c r="E34" s="221" t="s">
        <v>186</v>
      </c>
      <c r="F34" s="300" t="s">
        <v>187</v>
      </c>
      <c r="G34" s="301" t="s">
        <v>188</v>
      </c>
    </row>
    <row r="35" spans="1:7" ht="40.5">
      <c r="A35" s="360" t="s">
        <v>175</v>
      </c>
      <c r="B35" s="361" t="s">
        <v>149</v>
      </c>
      <c r="C35" s="362">
        <v>4</v>
      </c>
      <c r="D35" s="363" t="s">
        <v>340</v>
      </c>
      <c r="E35" s="364" t="s">
        <v>287</v>
      </c>
      <c r="F35" s="362">
        <v>4</v>
      </c>
      <c r="G35" s="365" t="s">
        <v>340</v>
      </c>
    </row>
    <row r="36" spans="1:7" ht="13.5">
      <c r="A36" s="208" t="s">
        <v>176</v>
      </c>
      <c r="B36" s="223" t="s">
        <v>189</v>
      </c>
      <c r="C36" s="302" t="s">
        <v>151</v>
      </c>
      <c r="D36" s="310" t="s">
        <v>189</v>
      </c>
      <c r="E36" s="210" t="s">
        <v>149</v>
      </c>
      <c r="F36" s="304">
        <v>1</v>
      </c>
      <c r="G36" s="305" t="s">
        <v>270</v>
      </c>
    </row>
    <row r="37" spans="1:7" ht="13.5">
      <c r="A37" s="162" t="s">
        <v>177</v>
      </c>
      <c r="B37" s="220" t="s">
        <v>149</v>
      </c>
      <c r="C37" s="308">
        <v>1</v>
      </c>
      <c r="D37" s="311" t="s">
        <v>271</v>
      </c>
      <c r="E37" s="164" t="s">
        <v>287</v>
      </c>
      <c r="F37" s="308">
        <v>1</v>
      </c>
      <c r="G37" s="309" t="s">
        <v>291</v>
      </c>
    </row>
    <row r="38" spans="1:7" ht="27">
      <c r="A38" s="208" t="s">
        <v>178</v>
      </c>
      <c r="B38" s="224" t="s">
        <v>149</v>
      </c>
      <c r="C38" s="304">
        <v>1</v>
      </c>
      <c r="D38" s="313" t="s">
        <v>341</v>
      </c>
      <c r="E38" s="210" t="s">
        <v>149</v>
      </c>
      <c r="F38" s="304">
        <v>3</v>
      </c>
      <c r="G38" s="305" t="s">
        <v>374</v>
      </c>
    </row>
    <row r="39" spans="1:7" ht="27.75" customHeight="1">
      <c r="A39" s="162" t="s">
        <v>179</v>
      </c>
      <c r="B39" s="220" t="s">
        <v>149</v>
      </c>
      <c r="C39" s="308">
        <v>2</v>
      </c>
      <c r="D39" s="311" t="s">
        <v>342</v>
      </c>
      <c r="E39" s="164" t="s">
        <v>149</v>
      </c>
      <c r="F39" s="308">
        <v>3</v>
      </c>
      <c r="G39" s="309" t="s">
        <v>343</v>
      </c>
    </row>
    <row r="40" spans="1:7" ht="15.75" customHeight="1">
      <c r="A40" s="162" t="s">
        <v>180</v>
      </c>
      <c r="B40" s="219" t="s">
        <v>189</v>
      </c>
      <c r="C40" s="306" t="s">
        <v>151</v>
      </c>
      <c r="D40" s="312" t="s">
        <v>189</v>
      </c>
      <c r="E40" s="164" t="s">
        <v>149</v>
      </c>
      <c r="F40" s="308">
        <v>3</v>
      </c>
      <c r="G40" s="309" t="s">
        <v>344</v>
      </c>
    </row>
    <row r="41" spans="1:7" ht="30" customHeight="1">
      <c r="A41" s="162" t="s">
        <v>253</v>
      </c>
      <c r="B41" s="219" t="s">
        <v>189</v>
      </c>
      <c r="C41" s="306" t="s">
        <v>151</v>
      </c>
      <c r="D41" s="312" t="s">
        <v>189</v>
      </c>
      <c r="E41" s="164" t="s">
        <v>149</v>
      </c>
      <c r="F41" s="308">
        <v>5</v>
      </c>
      <c r="G41" s="309" t="s">
        <v>345</v>
      </c>
    </row>
    <row r="42" spans="1:7" ht="27.75" customHeight="1">
      <c r="A42" s="162" t="s">
        <v>226</v>
      </c>
      <c r="B42" s="220" t="s">
        <v>149</v>
      </c>
      <c r="C42" s="308">
        <v>3</v>
      </c>
      <c r="D42" s="311" t="s">
        <v>346</v>
      </c>
      <c r="E42" s="164" t="s">
        <v>149</v>
      </c>
      <c r="F42" s="308">
        <v>3</v>
      </c>
      <c r="G42" s="309" t="s">
        <v>346</v>
      </c>
    </row>
    <row r="43" spans="1:7" ht="27">
      <c r="A43" s="162" t="s">
        <v>224</v>
      </c>
      <c r="B43" s="220" t="s">
        <v>149</v>
      </c>
      <c r="C43" s="308">
        <v>2</v>
      </c>
      <c r="D43" s="311" t="s">
        <v>347</v>
      </c>
      <c r="E43" s="164" t="s">
        <v>149</v>
      </c>
      <c r="F43" s="308">
        <v>2</v>
      </c>
      <c r="G43" s="309" t="s">
        <v>347</v>
      </c>
    </row>
    <row r="44" spans="1:7" ht="29.25" customHeight="1">
      <c r="A44" s="162" t="s">
        <v>266</v>
      </c>
      <c r="B44" s="163" t="s">
        <v>189</v>
      </c>
      <c r="C44" s="306" t="s">
        <v>151</v>
      </c>
      <c r="D44" s="307" t="s">
        <v>189</v>
      </c>
      <c r="E44" s="220" t="s">
        <v>149</v>
      </c>
      <c r="F44" s="308">
        <v>3</v>
      </c>
      <c r="G44" s="309" t="s">
        <v>375</v>
      </c>
    </row>
    <row r="45" spans="1:7" ht="27">
      <c r="A45" s="208" t="s">
        <v>181</v>
      </c>
      <c r="B45" s="210" t="s">
        <v>149</v>
      </c>
      <c r="C45" s="304">
        <v>2</v>
      </c>
      <c r="D45" s="305" t="s">
        <v>350</v>
      </c>
      <c r="E45" s="210" t="s">
        <v>287</v>
      </c>
      <c r="F45" s="304">
        <v>2</v>
      </c>
      <c r="G45" s="305" t="s">
        <v>350</v>
      </c>
    </row>
    <row r="46" spans="1:7" ht="13.5">
      <c r="A46" s="162" t="s">
        <v>182</v>
      </c>
      <c r="B46" s="164" t="s">
        <v>149</v>
      </c>
      <c r="C46" s="308">
        <v>1</v>
      </c>
      <c r="D46" s="309" t="s">
        <v>351</v>
      </c>
      <c r="E46" s="164" t="s">
        <v>287</v>
      </c>
      <c r="F46" s="308">
        <v>2</v>
      </c>
      <c r="G46" s="309" t="s">
        <v>352</v>
      </c>
    </row>
    <row r="47" spans="1:7" ht="13.5">
      <c r="A47" s="162" t="s">
        <v>21</v>
      </c>
      <c r="B47" s="164" t="s">
        <v>149</v>
      </c>
      <c r="C47" s="308">
        <v>1</v>
      </c>
      <c r="D47" s="309" t="s">
        <v>272</v>
      </c>
      <c r="E47" s="164" t="s">
        <v>149</v>
      </c>
      <c r="F47" s="308">
        <v>1</v>
      </c>
      <c r="G47" s="309" t="s">
        <v>272</v>
      </c>
    </row>
    <row r="48" spans="1:7" ht="13.5">
      <c r="A48" s="162" t="s">
        <v>22</v>
      </c>
      <c r="B48" s="164" t="s">
        <v>149</v>
      </c>
      <c r="C48" s="308">
        <v>1</v>
      </c>
      <c r="D48" s="309" t="s">
        <v>273</v>
      </c>
      <c r="E48" s="164" t="s">
        <v>149</v>
      </c>
      <c r="F48" s="308">
        <v>2</v>
      </c>
      <c r="G48" s="309" t="s">
        <v>353</v>
      </c>
    </row>
    <row r="49" spans="1:7" ht="13.5">
      <c r="A49" s="162" t="s">
        <v>23</v>
      </c>
      <c r="B49" s="163" t="s">
        <v>189</v>
      </c>
      <c r="C49" s="306" t="s">
        <v>151</v>
      </c>
      <c r="D49" s="307" t="s">
        <v>189</v>
      </c>
      <c r="E49" s="164" t="s">
        <v>149</v>
      </c>
      <c r="F49" s="308">
        <v>1</v>
      </c>
      <c r="G49" s="309" t="s">
        <v>292</v>
      </c>
    </row>
    <row r="50" spans="1:7" ht="27">
      <c r="A50" s="162" t="s">
        <v>24</v>
      </c>
      <c r="B50" s="164" t="s">
        <v>149</v>
      </c>
      <c r="C50" s="308">
        <v>1</v>
      </c>
      <c r="D50" s="309" t="s">
        <v>285</v>
      </c>
      <c r="E50" s="164" t="s">
        <v>149</v>
      </c>
      <c r="F50" s="308">
        <v>4</v>
      </c>
      <c r="G50" s="309" t="s">
        <v>354</v>
      </c>
    </row>
    <row r="51" spans="1:7" ht="13.5">
      <c r="A51" s="162" t="s">
        <v>25</v>
      </c>
      <c r="B51" s="163" t="s">
        <v>189</v>
      </c>
      <c r="C51" s="306" t="s">
        <v>151</v>
      </c>
      <c r="D51" s="307" t="s">
        <v>189</v>
      </c>
      <c r="E51" s="164" t="s">
        <v>149</v>
      </c>
      <c r="F51" s="308">
        <v>2</v>
      </c>
      <c r="G51" s="309" t="s">
        <v>355</v>
      </c>
    </row>
    <row r="52" spans="1:7" ht="13.5">
      <c r="A52" s="162" t="s">
        <v>26</v>
      </c>
      <c r="B52" s="163" t="s">
        <v>189</v>
      </c>
      <c r="C52" s="306" t="s">
        <v>151</v>
      </c>
      <c r="D52" s="307" t="s">
        <v>189</v>
      </c>
      <c r="E52" s="164" t="s">
        <v>149</v>
      </c>
      <c r="F52" s="308">
        <v>1</v>
      </c>
      <c r="G52" s="309" t="s">
        <v>274</v>
      </c>
    </row>
    <row r="53" spans="1:7" ht="27">
      <c r="A53" s="162" t="s">
        <v>27</v>
      </c>
      <c r="B53" s="164" t="s">
        <v>149</v>
      </c>
      <c r="C53" s="308">
        <v>2</v>
      </c>
      <c r="D53" s="309" t="s">
        <v>356</v>
      </c>
      <c r="E53" s="164" t="s">
        <v>149</v>
      </c>
      <c r="F53" s="308">
        <v>2</v>
      </c>
      <c r="G53" s="309" t="s">
        <v>356</v>
      </c>
    </row>
    <row r="54" spans="1:7" ht="27">
      <c r="A54" s="162" t="s">
        <v>28</v>
      </c>
      <c r="B54" s="163" t="s">
        <v>189</v>
      </c>
      <c r="C54" s="306" t="s">
        <v>151</v>
      </c>
      <c r="D54" s="307" t="s">
        <v>189</v>
      </c>
      <c r="E54" s="164" t="s">
        <v>149</v>
      </c>
      <c r="F54" s="308">
        <v>4</v>
      </c>
      <c r="G54" s="309" t="s">
        <v>357</v>
      </c>
    </row>
    <row r="55" spans="1:7" ht="13.5" customHeight="1">
      <c r="A55" s="162" t="s">
        <v>29</v>
      </c>
      <c r="B55" s="163" t="s">
        <v>189</v>
      </c>
      <c r="C55" s="306" t="s">
        <v>151</v>
      </c>
      <c r="D55" s="307" t="s">
        <v>189</v>
      </c>
      <c r="E55" s="164" t="s">
        <v>362</v>
      </c>
      <c r="F55" s="308">
        <v>3</v>
      </c>
      <c r="G55" s="309" t="s">
        <v>361</v>
      </c>
    </row>
    <row r="56" spans="1:7" ht="13.5">
      <c r="A56" s="162" t="s">
        <v>30</v>
      </c>
      <c r="B56" s="163" t="s">
        <v>189</v>
      </c>
      <c r="C56" s="306" t="s">
        <v>151</v>
      </c>
      <c r="D56" s="307" t="s">
        <v>189</v>
      </c>
      <c r="E56" s="164" t="s">
        <v>149</v>
      </c>
      <c r="F56" s="308">
        <v>2</v>
      </c>
      <c r="G56" s="309" t="s">
        <v>358</v>
      </c>
    </row>
    <row r="57" spans="1:7" ht="13.5">
      <c r="A57" s="162" t="s">
        <v>31</v>
      </c>
      <c r="B57" s="164" t="s">
        <v>149</v>
      </c>
      <c r="C57" s="308">
        <v>1</v>
      </c>
      <c r="D57" s="309" t="s">
        <v>275</v>
      </c>
      <c r="E57" s="164" t="s">
        <v>287</v>
      </c>
      <c r="F57" s="308">
        <v>2</v>
      </c>
      <c r="G57" s="309" t="s">
        <v>359</v>
      </c>
    </row>
    <row r="58" spans="1:7" ht="13.5" customHeight="1">
      <c r="A58" s="162" t="s">
        <v>32</v>
      </c>
      <c r="B58" s="164" t="s">
        <v>149</v>
      </c>
      <c r="C58" s="308">
        <v>1</v>
      </c>
      <c r="D58" s="309" t="s">
        <v>363</v>
      </c>
      <c r="E58" s="164" t="s">
        <v>149</v>
      </c>
      <c r="F58" s="308">
        <v>3</v>
      </c>
      <c r="G58" s="309" t="s">
        <v>360</v>
      </c>
    </row>
    <row r="59" spans="1:7" ht="27">
      <c r="A59" s="162" t="s">
        <v>33</v>
      </c>
      <c r="B59" s="164" t="s">
        <v>149</v>
      </c>
      <c r="C59" s="308">
        <v>1</v>
      </c>
      <c r="D59" s="309" t="s">
        <v>280</v>
      </c>
      <c r="E59" s="164" t="s">
        <v>149</v>
      </c>
      <c r="F59" s="308">
        <v>3</v>
      </c>
      <c r="G59" s="309" t="s">
        <v>364</v>
      </c>
    </row>
    <row r="60" spans="1:7" ht="13.5">
      <c r="A60" s="162" t="s">
        <v>34</v>
      </c>
      <c r="B60" s="163" t="s">
        <v>189</v>
      </c>
      <c r="C60" s="306" t="s">
        <v>151</v>
      </c>
      <c r="D60" s="307" t="s">
        <v>189</v>
      </c>
      <c r="E60" s="164" t="s">
        <v>149</v>
      </c>
      <c r="F60" s="308">
        <v>1</v>
      </c>
      <c r="G60" s="309" t="s">
        <v>276</v>
      </c>
    </row>
    <row r="61" spans="1:7" ht="13.5">
      <c r="A61" s="162" t="s">
        <v>35</v>
      </c>
      <c r="B61" s="164" t="s">
        <v>149</v>
      </c>
      <c r="C61" s="308">
        <v>2</v>
      </c>
      <c r="D61" s="309" t="s">
        <v>365</v>
      </c>
      <c r="E61" s="164" t="s">
        <v>149</v>
      </c>
      <c r="F61" s="308">
        <v>1</v>
      </c>
      <c r="G61" s="309" t="s">
        <v>277</v>
      </c>
    </row>
    <row r="62" spans="1:7" ht="27.75" customHeight="1">
      <c r="A62" s="162" t="s">
        <v>36</v>
      </c>
      <c r="B62" s="163" t="s">
        <v>189</v>
      </c>
      <c r="C62" s="306" t="s">
        <v>151</v>
      </c>
      <c r="D62" s="307" t="s">
        <v>189</v>
      </c>
      <c r="E62" s="164" t="s">
        <v>149</v>
      </c>
      <c r="F62" s="308">
        <v>2</v>
      </c>
      <c r="G62" s="309" t="s">
        <v>366</v>
      </c>
    </row>
    <row r="63" spans="1:7" ht="28.5" customHeight="1">
      <c r="A63" s="162" t="s">
        <v>37</v>
      </c>
      <c r="B63" s="163" t="s">
        <v>189</v>
      </c>
      <c r="C63" s="306" t="s">
        <v>151</v>
      </c>
      <c r="D63" s="307" t="s">
        <v>189</v>
      </c>
      <c r="E63" s="164" t="s">
        <v>149</v>
      </c>
      <c r="F63" s="308">
        <v>2</v>
      </c>
      <c r="G63" s="309" t="s">
        <v>367</v>
      </c>
    </row>
    <row r="64" spans="1:7" ht="13.5">
      <c r="A64" s="162" t="s">
        <v>38</v>
      </c>
      <c r="B64" s="163" t="s">
        <v>189</v>
      </c>
      <c r="C64" s="306" t="s">
        <v>151</v>
      </c>
      <c r="D64" s="307" t="s">
        <v>189</v>
      </c>
      <c r="E64" s="164" t="s">
        <v>149</v>
      </c>
      <c r="F64" s="308">
        <v>1</v>
      </c>
      <c r="G64" s="309" t="s">
        <v>281</v>
      </c>
    </row>
    <row r="65" spans="1:7" ht="14.25" customHeight="1">
      <c r="A65" s="162" t="s">
        <v>39</v>
      </c>
      <c r="B65" s="163" t="s">
        <v>189</v>
      </c>
      <c r="C65" s="306" t="s">
        <v>151</v>
      </c>
      <c r="D65" s="307" t="s">
        <v>189</v>
      </c>
      <c r="E65" s="164" t="s">
        <v>149</v>
      </c>
      <c r="F65" s="308">
        <v>2</v>
      </c>
      <c r="G65" s="309" t="s">
        <v>368</v>
      </c>
    </row>
    <row r="66" spans="1:7" ht="27.75" customHeight="1">
      <c r="A66" s="162" t="s">
        <v>40</v>
      </c>
      <c r="B66" s="164" t="s">
        <v>149</v>
      </c>
      <c r="C66" s="308">
        <v>1</v>
      </c>
      <c r="D66" s="309" t="s">
        <v>282</v>
      </c>
      <c r="E66" s="164" t="s">
        <v>149</v>
      </c>
      <c r="F66" s="308">
        <v>3</v>
      </c>
      <c r="G66" s="309" t="s">
        <v>376</v>
      </c>
    </row>
    <row r="67" spans="1:7" ht="13.5">
      <c r="A67" s="162" t="s">
        <v>17</v>
      </c>
      <c r="B67" s="163" t="s">
        <v>189</v>
      </c>
      <c r="C67" s="306" t="s">
        <v>151</v>
      </c>
      <c r="D67" s="307" t="s">
        <v>189</v>
      </c>
      <c r="E67" s="164" t="s">
        <v>149</v>
      </c>
      <c r="F67" s="308">
        <v>1</v>
      </c>
      <c r="G67" s="309" t="s">
        <v>278</v>
      </c>
    </row>
    <row r="68" spans="1:7" ht="13.5">
      <c r="A68" s="162" t="s">
        <v>18</v>
      </c>
      <c r="B68" s="163" t="s">
        <v>189</v>
      </c>
      <c r="C68" s="306" t="s">
        <v>151</v>
      </c>
      <c r="D68" s="307" t="s">
        <v>189</v>
      </c>
      <c r="E68" s="164" t="s">
        <v>149</v>
      </c>
      <c r="F68" s="308">
        <v>1</v>
      </c>
      <c r="G68" s="309" t="s">
        <v>279</v>
      </c>
    </row>
    <row r="69" spans="1:7" ht="13.5">
      <c r="A69" s="162" t="s">
        <v>19</v>
      </c>
      <c r="B69" s="163" t="s">
        <v>189</v>
      </c>
      <c r="C69" s="306" t="s">
        <v>151</v>
      </c>
      <c r="D69" s="307" t="s">
        <v>189</v>
      </c>
      <c r="E69" s="164" t="s">
        <v>149</v>
      </c>
      <c r="F69" s="308">
        <v>1</v>
      </c>
      <c r="G69" s="309" t="s">
        <v>278</v>
      </c>
    </row>
    <row r="70" spans="1:7" ht="14.25" thickBot="1">
      <c r="A70" s="166" t="s">
        <v>20</v>
      </c>
      <c r="B70" s="221" t="s">
        <v>189</v>
      </c>
      <c r="C70" s="300" t="s">
        <v>151</v>
      </c>
      <c r="D70" s="301" t="s">
        <v>189</v>
      </c>
      <c r="E70" s="218" t="s">
        <v>149</v>
      </c>
      <c r="F70" s="314">
        <v>1</v>
      </c>
      <c r="G70" s="316" t="s">
        <v>283</v>
      </c>
    </row>
    <row r="71" spans="1:7" ht="27" customHeight="1">
      <c r="A71" s="463" t="s">
        <v>369</v>
      </c>
      <c r="B71" s="463"/>
      <c r="C71" s="463"/>
      <c r="D71" s="463"/>
      <c r="E71" s="463"/>
      <c r="F71" s="463"/>
      <c r="G71" s="463"/>
    </row>
  </sheetData>
  <mergeCells count="11">
    <mergeCell ref="A3:A4"/>
    <mergeCell ref="E3:G3"/>
    <mergeCell ref="B3:D3"/>
    <mergeCell ref="A9:A10"/>
    <mergeCell ref="E9:E10"/>
    <mergeCell ref="F9:F10"/>
    <mergeCell ref="B33:D33"/>
    <mergeCell ref="E33:G33"/>
    <mergeCell ref="G9:G10"/>
    <mergeCell ref="A71:G71"/>
    <mergeCell ref="A33:A34"/>
  </mergeCells>
  <printOptions/>
  <pageMargins left="0.5905511811023623" right="0.5905511811023623" top="0.5905511811023623" bottom="0.5905511811023623" header="0.3937007874015748" footer="0.3937007874015748"/>
  <pageSetup firstPageNumber="1" useFirstPageNumber="1" horizontalDpi="600" verticalDpi="600" orientation="portrait" paperSize="9" scale="85" r:id="rId1"/>
  <headerFooter alignWithMargins="0">
    <oddFooter>&amp;C&amp;P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2010-03-10T04:53:55Z</cp:lastPrinted>
  <dcterms:created xsi:type="dcterms:W3CDTF">2001-11-13T13:27:45Z</dcterms:created>
  <dcterms:modified xsi:type="dcterms:W3CDTF">2010-03-29T02:02:14Z</dcterms:modified>
  <cp:category/>
  <cp:version/>
  <cp:contentType/>
  <cp:contentStatus/>
</cp:coreProperties>
</file>